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55" windowHeight="832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'Лист1'!$4:$7</definedName>
  </definedNames>
  <calcPr fullCalcOnLoad="1"/>
</workbook>
</file>

<file path=xl/sharedStrings.xml><?xml version="1.0" encoding="utf-8"?>
<sst xmlns="http://schemas.openxmlformats.org/spreadsheetml/2006/main" count="91" uniqueCount="91">
  <si>
    <t>Наименование объектов и подрядчиков</t>
  </si>
  <si>
    <t>п/м, км</t>
  </si>
  <si>
    <t>с начала года</t>
  </si>
  <si>
    <t>Гудермесское ГУДЭП</t>
  </si>
  <si>
    <t>Шатойское ГУДЭП</t>
  </si>
  <si>
    <t>№№ п/п</t>
  </si>
  <si>
    <t>тыс.руб.</t>
  </si>
  <si>
    <t>Справка</t>
  </si>
  <si>
    <t>Урус-Мартановское ГУДЭП</t>
  </si>
  <si>
    <t>Итум-Калинское ГУДЭП</t>
  </si>
  <si>
    <t>Ножай-Юртовское ГУДЭП</t>
  </si>
  <si>
    <t>Наурское ГУДЭП</t>
  </si>
  <si>
    <t>Шаройское ГУДЭП</t>
  </si>
  <si>
    <t>Курчалоевское ГУДЭП</t>
  </si>
  <si>
    <t>Грозненское ГУДЭП</t>
  </si>
  <si>
    <t>Червленское ГУДЭП</t>
  </si>
  <si>
    <t>Шалинское ГУДЭП</t>
  </si>
  <si>
    <t>Веденское ГУДЭП</t>
  </si>
  <si>
    <t>Знаменское ГУДЭП</t>
  </si>
  <si>
    <t>ГУДП "Асфальт-1"</t>
  </si>
  <si>
    <t>ГУП "Спецдортехника"</t>
  </si>
  <si>
    <t>ИТОГО МОСТЫ:</t>
  </si>
  <si>
    <t xml:space="preserve">       1. МОСТЫ</t>
  </si>
  <si>
    <t>6.Приобретение дорожной техники и оборудования</t>
  </si>
  <si>
    <t>ПРОИЗВОДСТВЕННЫЕ БАЗЫ</t>
  </si>
  <si>
    <t>2. Автодороги</t>
  </si>
  <si>
    <t>за месяц</t>
  </si>
  <si>
    <t>ГУДП "Асфальт-4"</t>
  </si>
  <si>
    <t>Выполнение работ,                                    тыс. руб.</t>
  </si>
  <si>
    <t>(грЕ/грD*100)</t>
  </si>
  <si>
    <r>
      <t xml:space="preserve">% </t>
    </r>
    <r>
      <rPr>
        <b/>
        <sz val="10"/>
        <rFont val="Arial"/>
        <family val="2"/>
      </rPr>
      <t>выполнения</t>
    </r>
  </si>
  <si>
    <t>Ачхой-Мартановское ГУДЭП</t>
  </si>
  <si>
    <t>Направление средств на увеличение уставного фонда ГУП "Спецдортехника" для приобретения дорожной техники в лизинг</t>
  </si>
  <si>
    <t>Содержание (в т.ч. разметка, поверхностная обработка, полоса отвода, диагностика, паспортизация, межевание, регистрация дорог, приобретение элементов обустройства дорог и т.д.)</t>
  </si>
  <si>
    <t xml:space="preserve">Итого: </t>
  </si>
  <si>
    <t>Аварийно-восстановительные работы</t>
  </si>
  <si>
    <r>
      <t xml:space="preserve">ИТОГО СОДЕРЖАНИЕ            </t>
    </r>
    <r>
      <rPr>
        <b/>
        <sz val="10"/>
        <rFont val="Arial"/>
        <family val="2"/>
      </rPr>
      <t xml:space="preserve">( по заключенным контрактам)                                                   </t>
    </r>
  </si>
  <si>
    <t>ИТОГО БАЗЫ:</t>
  </si>
  <si>
    <t>Ремонт</t>
  </si>
  <si>
    <t>Итого ремонт:</t>
  </si>
  <si>
    <t>Итого по дорогам:</t>
  </si>
  <si>
    <t>ВСЕГО ПО МОСТАМ И ДОРОГАМ:</t>
  </si>
  <si>
    <t xml:space="preserve">Итого долевое участие: </t>
  </si>
  <si>
    <t>Итого строительство дорог:</t>
  </si>
  <si>
    <t>Начальник отдела экономики и планирования                                 И.Д. Мазаева</t>
  </si>
  <si>
    <t>Реконструкция автомобильной дороги Грозный-Шатой-Итум-Кали, км10,6-км28</t>
  </si>
  <si>
    <t>Строительство моста на 32 км автомобильной дороги Грозный-Шатой-Итум-Кали</t>
  </si>
  <si>
    <t>Направление 2: на развитие и увеличение пропускной способности сети автомобильных дорог общего пользования регионального значения</t>
  </si>
  <si>
    <t xml:space="preserve">Подлежит  освоению в 2015году </t>
  </si>
  <si>
    <t>Реконструкция а/д Братское-Надтеречное-Правобережное,км67-км69,5</t>
  </si>
  <si>
    <t>Реконструкция а/д Братское - Надтеречное - Правобережное, км 69,5 - км 74</t>
  </si>
  <si>
    <t>Реконструкция а/д Серноводск-Грозный,км6-км8</t>
  </si>
  <si>
    <t>Реконструкция а/д Серноводск - Грозный, км 8 - км 14</t>
  </si>
  <si>
    <t>Строительство моста на 6км подъезда к с. Нохч-Келой</t>
  </si>
  <si>
    <t>Капитальный ремонт</t>
  </si>
  <si>
    <t>Итого кап. ремонт:</t>
  </si>
  <si>
    <t>Ремонт Ассиновская-Ачхой-Мартан-Урус-Мартан-Атаги, км 16,6- км18,6</t>
  </si>
  <si>
    <t>Ремонт а/д  Ассиновская-Аршты,км8,5 -км9,6</t>
  </si>
  <si>
    <t>Ремонт подъезда к с.Шалажи км5,2-км8,3 от  М-29 "Кавказ"</t>
  </si>
  <si>
    <t>Ремонт подъезда к с. Самашки 0-14км от а/д Ищерская-Грозный</t>
  </si>
  <si>
    <t>Ремонт Ассиновская-Ачхой-Мартан-Урус-Мартан-Атаги, км 20- км25</t>
  </si>
  <si>
    <t>Ремонт а/д Ищерская-Шелковская-гр. Дагестана,км0-км15</t>
  </si>
  <si>
    <t>Строительство а/д Согунты-Кошкельды, км0-км17,5</t>
  </si>
  <si>
    <t>Реконструкция а/д Ищерская-Грозный,км23,5-км25</t>
  </si>
  <si>
    <t>Реконструкция подъезда от а/д Горячеисточненская-Аргун к с. Старая Сунжа, км0-км5</t>
  </si>
  <si>
    <r>
      <t xml:space="preserve">Устройство разметки проезжей части а/д общего пользования Чеченской Республики протяженностью 1405.5 км
</t>
    </r>
    <r>
      <rPr>
        <b/>
        <sz val="12"/>
        <rFont val="Arial"/>
        <family val="2"/>
      </rPr>
      <t>ООО "Строй-Арт"</t>
    </r>
  </si>
  <si>
    <t xml:space="preserve">Оплата за выполненные объемы дорожных работ в 2014 году </t>
  </si>
  <si>
    <t>Оплата за счет остатков 2014 года</t>
  </si>
  <si>
    <t xml:space="preserve">за январь-июнь 2015г. </t>
  </si>
  <si>
    <r>
      <t xml:space="preserve">Реконструкция производственной базы ГУП "Спецдортехника"                            </t>
    </r>
    <r>
      <rPr>
        <b/>
        <sz val="12"/>
        <rFont val="Arial"/>
        <family val="2"/>
      </rPr>
      <t>ООО "Техносервис"</t>
    </r>
  </si>
  <si>
    <r>
      <t xml:space="preserve">Реконструкция а/д Ойсхара-Курчалой-Мескер-Юрт,км30,5-км34                                             </t>
    </r>
    <r>
      <rPr>
        <b/>
        <sz val="12"/>
        <rFont val="Arial"/>
        <family val="2"/>
      </rPr>
      <t>ООО СПКФ "Чеченпласт"</t>
    </r>
  </si>
  <si>
    <r>
      <t xml:space="preserve">Капитальный ремонт  а/д Ойсхара-Курчалой-Мескер-Юрт,км22-км30,5; км34-км36       </t>
    </r>
    <r>
      <rPr>
        <b/>
        <sz val="12"/>
        <rFont val="Arial"/>
        <family val="2"/>
      </rPr>
      <t>ООО СПКФ "Чеченпласт"</t>
    </r>
  </si>
  <si>
    <r>
      <t xml:space="preserve">Ремонт а/д Братское-Надтеречное-Правобережное,км23-км24          </t>
    </r>
    <r>
      <rPr>
        <b/>
        <sz val="12"/>
        <rFont val="Arial"/>
        <family val="2"/>
      </rPr>
      <t>ООО "Рубикон - М"</t>
    </r>
  </si>
  <si>
    <r>
      <t xml:space="preserve">Ремонт подъезда к с.Бамут  от а/д Ассиновская-Ачхой-Мартан-Урус-Мартан-Атаги, км0-км7,5                                      </t>
    </r>
    <r>
      <rPr>
        <b/>
        <sz val="12"/>
        <rFont val="Arial"/>
        <family val="2"/>
      </rPr>
      <t>ООО СПКФ "Чеченпласт"</t>
    </r>
  </si>
  <si>
    <r>
      <t xml:space="preserve">Капитальный ремонт  подъезда к с. Шалажи от автодороги М-29 "Кавказ", км11-км14,4                                 </t>
    </r>
    <r>
      <rPr>
        <b/>
        <sz val="12"/>
        <rFont val="Arial"/>
        <family val="2"/>
      </rPr>
      <t>ООО "Техносервис"</t>
    </r>
  </si>
  <si>
    <r>
      <t xml:space="preserve">Федеральный бюджет                                                                                          </t>
    </r>
    <r>
      <rPr>
        <b/>
        <sz val="12"/>
        <rFont val="Arial"/>
        <family val="2"/>
      </rPr>
      <t xml:space="preserve">(Постановление Правительства Российской Федерации от 06.05.2015 г. №441) </t>
    </r>
  </si>
  <si>
    <t>Всего ФБ:</t>
  </si>
  <si>
    <t>Подпрограмма 1 "Дорожное хозяйство"(республиканский бюджет)</t>
  </si>
  <si>
    <t>Строительство моста на 32 км автомобильной дороги Грозный-Шатой-Итум-Кали(долевое участие)</t>
  </si>
  <si>
    <t xml:space="preserve">Долевое участие в финансировании объектов, направленных на прирост количества населенных пунктов, обеспеченных постоянной круглогодичной связью с сетью автомобильных дорог общего пользования по дорогам с твердым покрытием 
</t>
  </si>
  <si>
    <r>
      <t xml:space="preserve">ИТОГО СОДЕРЖАНИЕ </t>
    </r>
    <r>
      <rPr>
        <sz val="11"/>
        <rFont val="Arial"/>
        <family val="2"/>
      </rPr>
      <t>(план)</t>
    </r>
    <r>
      <rPr>
        <b/>
        <sz val="12"/>
        <rFont val="Arial"/>
        <family val="2"/>
      </rPr>
      <t xml:space="preserve">                                                         </t>
    </r>
    <r>
      <rPr>
        <b/>
        <sz val="10"/>
        <rFont val="Arial"/>
        <family val="2"/>
      </rPr>
      <t xml:space="preserve"> </t>
    </r>
  </si>
  <si>
    <t>ГУДП -3</t>
  </si>
  <si>
    <t>ГУДП -2</t>
  </si>
  <si>
    <t>ГУДП -4</t>
  </si>
  <si>
    <t>ГУДП -1</t>
  </si>
  <si>
    <t xml:space="preserve">о выполнении дорожных работ по Министерству автомобильных дорог ЧР </t>
  </si>
  <si>
    <t>Всего по Министерству:</t>
  </si>
  <si>
    <t>ВСЕГО подпрограмма "Дорожное хозяйство":</t>
  </si>
  <si>
    <t>Направление 1: на реализацию крупных, особо важных для социально-экономического развития Российской федерации объектов:</t>
  </si>
  <si>
    <t>Строительство и реконструкция а/дорог</t>
  </si>
  <si>
    <t>5.Проектно-изыскательские работы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</si>
</sst>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  <numFmt numFmtId="172" formatCode="#,##0.000"/>
    <numFmt numFmtId="173" formatCode="[$-FC19]d\ mmmm\ yyyy\ &quot;г.&quot;"/>
    <numFmt numFmtId="174" formatCode="[$-F400]h:mm:ss\ AM/PM"/>
    <numFmt numFmtId="175" formatCode="#,##0.00_р_."/>
    <numFmt numFmtId="176" formatCode="#,##0.0000"/>
    <numFmt numFmtId="177" formatCode="#,##0.00000"/>
    <numFmt numFmtId="178" formatCode="#,##0.0"/>
    <numFmt numFmtId="179" formatCode="0.000000000"/>
    <numFmt numFmtId="180" formatCode="0.00000000"/>
    <numFmt numFmtId="181" formatCode="0.0000000"/>
    <numFmt numFmtId="182" formatCode="0.000000"/>
    <numFmt numFmtId="183" formatCode="0.000%"/>
    <numFmt numFmtId="184" formatCode="0.0%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b/>
      <sz val="11"/>
      <color indexed="8"/>
      <name val="Calibri"/>
      <family val="2"/>
    </font>
    <font>
      <b/>
      <i/>
      <sz val="10"/>
      <name val="Arial Cyr"/>
      <family val="0"/>
    </font>
    <font>
      <b/>
      <i/>
      <sz val="16"/>
      <name val="Arial"/>
      <family val="2"/>
    </font>
    <font>
      <b/>
      <sz val="10"/>
      <name val="Arial Cyr"/>
      <family val="0"/>
    </font>
    <font>
      <sz val="14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7" fillId="0" borderId="0" xfId="0" applyFont="1" applyAlignment="1">
      <alignment/>
    </xf>
    <xf numFmtId="4" fontId="10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vertical="top" wrapText="1"/>
    </xf>
    <xf numFmtId="4" fontId="6" fillId="0" borderId="10" xfId="0" applyNumberFormat="1" applyFont="1" applyBorder="1" applyAlignment="1">
      <alignment vertical="top" wrapText="1"/>
    </xf>
    <xf numFmtId="4" fontId="9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vertical="top" wrapText="1"/>
    </xf>
    <xf numFmtId="4" fontId="6" fillId="0" borderId="10" xfId="0" applyNumberFormat="1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vertical="top" wrapText="1"/>
    </xf>
    <xf numFmtId="178" fontId="10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172" fontId="10" fillId="0" borderId="10" xfId="0" applyNumberFormat="1" applyFont="1" applyBorder="1" applyAlignment="1">
      <alignment horizontal="center" vertical="center"/>
    </xf>
    <xf numFmtId="172" fontId="10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 wrapText="1"/>
    </xf>
    <xf numFmtId="9" fontId="15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172" fontId="10" fillId="0" borderId="11" xfId="0" applyNumberFormat="1" applyFont="1" applyBorder="1" applyAlignment="1">
      <alignment horizontal="center" vertical="center"/>
    </xf>
    <xf numFmtId="4" fontId="10" fillId="0" borderId="12" xfId="0" applyNumberFormat="1" applyFont="1" applyBorder="1" applyAlignment="1">
      <alignment vertical="center" wrapText="1"/>
    </xf>
    <xf numFmtId="3" fontId="10" fillId="0" borderId="10" xfId="0" applyNumberFormat="1" applyFont="1" applyBorder="1" applyAlignment="1">
      <alignment vertical="center" wrapText="1"/>
    </xf>
    <xf numFmtId="172" fontId="0" fillId="0" borderId="0" xfId="0" applyNumberFormat="1" applyAlignment="1">
      <alignment/>
    </xf>
    <xf numFmtId="3" fontId="10" fillId="0" borderId="10" xfId="0" applyNumberFormat="1" applyFont="1" applyBorder="1" applyAlignment="1">
      <alignment vertical="top" wrapText="1"/>
    </xf>
    <xf numFmtId="4" fontId="17" fillId="0" borderId="13" xfId="0" applyNumberFormat="1" applyFont="1" applyBorder="1" applyAlignment="1">
      <alignment horizontal="left" vertical="center" wrapText="1"/>
    </xf>
    <xf numFmtId="178" fontId="10" fillId="32" borderId="10" xfId="0" applyNumberFormat="1" applyFont="1" applyFill="1" applyBorder="1" applyAlignment="1">
      <alignment horizontal="center" vertical="center" wrapText="1"/>
    </xf>
    <xf numFmtId="178" fontId="10" fillId="32" borderId="10" xfId="0" applyNumberFormat="1" applyFont="1" applyFill="1" applyBorder="1" applyAlignment="1">
      <alignment horizontal="center" vertical="top" wrapText="1"/>
    </xf>
    <xf numFmtId="178" fontId="10" fillId="32" borderId="11" xfId="0" applyNumberFormat="1" applyFont="1" applyFill="1" applyBorder="1" applyAlignment="1">
      <alignment horizontal="center" vertical="top" wrapText="1"/>
    </xf>
    <xf numFmtId="4" fontId="10" fillId="32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left" vertical="top" wrapText="1"/>
    </xf>
    <xf numFmtId="172" fontId="10" fillId="32" borderId="10" xfId="0" applyNumberFormat="1" applyFont="1" applyFill="1" applyBorder="1" applyAlignment="1">
      <alignment horizontal="center" vertical="center"/>
    </xf>
    <xf numFmtId="172" fontId="10" fillId="32" borderId="10" xfId="0" applyNumberFormat="1" applyFont="1" applyFill="1" applyBorder="1" applyAlignment="1">
      <alignment horizontal="center" vertical="top"/>
    </xf>
    <xf numFmtId="172" fontId="10" fillId="32" borderId="11" xfId="0" applyNumberFormat="1" applyFont="1" applyFill="1" applyBorder="1" applyAlignment="1">
      <alignment horizontal="center" vertical="top"/>
    </xf>
    <xf numFmtId="172" fontId="10" fillId="32" borderId="10" xfId="0" applyNumberFormat="1" applyFont="1" applyFill="1" applyBorder="1" applyAlignment="1">
      <alignment horizontal="center" vertical="center" wrapText="1"/>
    </xf>
    <xf numFmtId="172" fontId="6" fillId="32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4" fontId="10" fillId="32" borderId="10" xfId="0" applyNumberFormat="1" applyFont="1" applyFill="1" applyBorder="1" applyAlignment="1">
      <alignment vertical="top" wrapText="1"/>
    </xf>
    <xf numFmtId="9" fontId="0" fillId="32" borderId="10" xfId="0" applyNumberFormat="1" applyFill="1" applyBorder="1" applyAlignment="1">
      <alignment horizontal="center" vertical="center" wrapText="1"/>
    </xf>
    <xf numFmtId="4" fontId="10" fillId="32" borderId="12" xfId="0" applyNumberFormat="1" applyFont="1" applyFill="1" applyBorder="1" applyAlignment="1">
      <alignment vertical="top" wrapText="1"/>
    </xf>
    <xf numFmtId="172" fontId="10" fillId="32" borderId="11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 wrapText="1"/>
    </xf>
    <xf numFmtId="43" fontId="0" fillId="0" borderId="0" xfId="61" applyFont="1" applyAlignment="1">
      <alignment/>
    </xf>
    <xf numFmtId="168" fontId="17" fillId="0" borderId="10" xfId="61" applyNumberFormat="1" applyFont="1" applyBorder="1" applyAlignment="1">
      <alignment horizontal="center" vertical="center" wrapText="1"/>
    </xf>
    <xf numFmtId="168" fontId="17" fillId="0" borderId="10" xfId="0" applyNumberFormat="1" applyFont="1" applyBorder="1" applyAlignment="1">
      <alignment horizontal="center" vertical="center" wrapText="1"/>
    </xf>
    <xf numFmtId="9" fontId="17" fillId="0" borderId="10" xfId="58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vertical="center" wrapText="1"/>
    </xf>
    <xf numFmtId="4" fontId="20" fillId="0" borderId="10" xfId="0" applyNumberFormat="1" applyFont="1" applyBorder="1" applyAlignment="1">
      <alignment vertical="center" wrapText="1"/>
    </xf>
    <xf numFmtId="0" fontId="37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4" fontId="16" fillId="0" borderId="13" xfId="0" applyNumberFormat="1" applyFont="1" applyBorder="1" applyAlignment="1">
      <alignment horizontal="center" vertical="top" wrapText="1"/>
    </xf>
    <xf numFmtId="4" fontId="16" fillId="0" borderId="15" xfId="0" applyNumberFormat="1" applyFont="1" applyBorder="1" applyAlignment="1">
      <alignment horizontal="center" vertical="top" wrapText="1"/>
    </xf>
    <xf numFmtId="4" fontId="16" fillId="0" borderId="16" xfId="0" applyNumberFormat="1" applyFont="1" applyBorder="1" applyAlignment="1">
      <alignment horizontal="center" vertical="top" wrapText="1"/>
    </xf>
    <xf numFmtId="3" fontId="10" fillId="0" borderId="12" xfId="0" applyNumberFormat="1" applyFont="1" applyBorder="1" applyAlignment="1">
      <alignment horizontal="center" vertical="center" wrapText="1"/>
    </xf>
    <xf numFmtId="3" fontId="10" fillId="0" borderId="17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172" fontId="10" fillId="0" borderId="12" xfId="0" applyNumberFormat="1" applyFont="1" applyBorder="1" applyAlignment="1">
      <alignment horizontal="center" vertical="center"/>
    </xf>
    <xf numFmtId="172" fontId="10" fillId="0" borderId="11" xfId="0" applyNumberFormat="1" applyFont="1" applyBorder="1" applyAlignment="1">
      <alignment horizontal="center" vertical="center"/>
    </xf>
    <xf numFmtId="0" fontId="12" fillId="33" borderId="13" xfId="53" applyFont="1" applyFill="1" applyBorder="1" applyAlignment="1">
      <alignment horizontal="center" vertical="center" wrapText="1"/>
      <protection/>
    </xf>
    <xf numFmtId="0" fontId="12" fillId="33" borderId="15" xfId="53" applyFont="1" applyFill="1" applyBorder="1" applyAlignment="1">
      <alignment horizontal="center" vertical="center" wrapText="1"/>
      <protection/>
    </xf>
    <xf numFmtId="9" fontId="0" fillId="0" borderId="12" xfId="0" applyNumberFormat="1" applyBorder="1" applyAlignment="1">
      <alignment horizontal="center" vertical="center" wrapText="1"/>
    </xf>
    <xf numFmtId="9" fontId="0" fillId="0" borderId="11" xfId="0" applyNumberForma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43" fontId="6" fillId="0" borderId="10" xfId="6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left" vertical="center" wrapText="1"/>
    </xf>
    <xf numFmtId="4" fontId="10" fillId="0" borderId="17" xfId="0" applyNumberFormat="1" applyFont="1" applyBorder="1" applyAlignment="1">
      <alignment horizontal="left" vertical="center" wrapText="1"/>
    </xf>
    <xf numFmtId="4" fontId="10" fillId="0" borderId="11" xfId="0" applyNumberFormat="1" applyFont="1" applyBorder="1" applyAlignment="1">
      <alignment horizontal="left" vertical="center" wrapText="1"/>
    </xf>
    <xf numFmtId="178" fontId="10" fillId="32" borderId="12" xfId="0" applyNumberFormat="1" applyFont="1" applyFill="1" applyBorder="1" applyAlignment="1">
      <alignment horizontal="center" vertical="top" wrapText="1"/>
    </xf>
    <xf numFmtId="178" fontId="10" fillId="32" borderId="11" xfId="0" applyNumberFormat="1" applyFont="1" applyFill="1" applyBorder="1" applyAlignment="1">
      <alignment horizontal="center" vertical="top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172" fontId="10" fillId="32" borderId="12" xfId="0" applyNumberFormat="1" applyFont="1" applyFill="1" applyBorder="1" applyAlignment="1">
      <alignment horizontal="center" vertical="top"/>
    </xf>
    <xf numFmtId="172" fontId="10" fillId="32" borderId="11" xfId="0" applyNumberFormat="1" applyFont="1" applyFill="1" applyBorder="1" applyAlignment="1">
      <alignment horizontal="center" vertical="top"/>
    </xf>
    <xf numFmtId="172" fontId="10" fillId="32" borderId="12" xfId="0" applyNumberFormat="1" applyFont="1" applyFill="1" applyBorder="1" applyAlignment="1">
      <alignment horizontal="center" vertical="center"/>
    </xf>
    <xf numFmtId="172" fontId="10" fillId="32" borderId="11" xfId="0" applyNumberFormat="1" applyFont="1" applyFill="1" applyBorder="1" applyAlignment="1">
      <alignment horizontal="center" vertical="center"/>
    </xf>
    <xf numFmtId="4" fontId="19" fillId="0" borderId="13" xfId="0" applyNumberFormat="1" applyFont="1" applyBorder="1" applyAlignment="1">
      <alignment horizontal="center" vertical="center" wrapText="1"/>
    </xf>
    <xf numFmtId="4" fontId="19" fillId="0" borderId="15" xfId="0" applyNumberFormat="1" applyFont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tabSelected="1" view="pageBreakPreview" zoomScale="115" zoomScaleSheetLayoutView="115" zoomScalePageLayoutView="0" workbookViewId="0" topLeftCell="A1">
      <selection activeCell="B79" sqref="B79"/>
    </sheetView>
  </sheetViews>
  <sheetFormatPr defaultColWidth="9.00390625" defaultRowHeight="12.75"/>
  <cols>
    <col min="1" max="1" width="3.625" style="0" customWidth="1"/>
    <col min="2" max="2" width="33.375" style="0" customWidth="1"/>
    <col min="3" max="3" width="8.00390625" style="0" customWidth="1"/>
    <col min="4" max="4" width="16.75390625" style="0" customWidth="1"/>
    <col min="5" max="5" width="15.875" style="0" customWidth="1"/>
    <col min="6" max="6" width="15.75390625" style="0" customWidth="1"/>
    <col min="7" max="7" width="9.125" style="18" customWidth="1"/>
    <col min="8" max="8" width="10.125" style="0" hidden="1" customWidth="1"/>
    <col min="9" max="9" width="14.875" style="0" hidden="1" customWidth="1"/>
    <col min="10" max="10" width="10.625" style="0" bestFit="1" customWidth="1"/>
    <col min="11" max="13" width="12.75390625" style="0" bestFit="1" customWidth="1"/>
  </cols>
  <sheetData>
    <row r="1" spans="1:7" ht="22.5" customHeight="1">
      <c r="A1" s="74" t="s">
        <v>7</v>
      </c>
      <c r="B1" s="74"/>
      <c r="C1" s="74"/>
      <c r="D1" s="74"/>
      <c r="E1" s="74"/>
      <c r="F1" s="74"/>
      <c r="G1" s="74"/>
    </row>
    <row r="2" spans="1:7" ht="19.5" customHeight="1">
      <c r="A2" s="75" t="s">
        <v>85</v>
      </c>
      <c r="B2" s="75"/>
      <c r="C2" s="75"/>
      <c r="D2" s="75"/>
      <c r="E2" s="75"/>
      <c r="F2" s="75"/>
      <c r="G2" s="75"/>
    </row>
    <row r="3" spans="1:7" ht="19.5" customHeight="1">
      <c r="A3" s="75" t="s">
        <v>68</v>
      </c>
      <c r="B3" s="75"/>
      <c r="C3" s="75"/>
      <c r="D3" s="75"/>
      <c r="E3" s="75"/>
      <c r="F3" s="75"/>
      <c r="G3" s="75"/>
    </row>
    <row r="4" spans="1:7" ht="28.5" customHeight="1">
      <c r="A4" s="61" t="s">
        <v>5</v>
      </c>
      <c r="B4" s="57" t="s">
        <v>0</v>
      </c>
      <c r="C4" s="82" t="s">
        <v>48</v>
      </c>
      <c r="D4" s="82"/>
      <c r="E4" s="76" t="s">
        <v>28</v>
      </c>
      <c r="F4" s="77"/>
      <c r="G4" s="81" t="s">
        <v>30</v>
      </c>
    </row>
    <row r="5" spans="1:7" ht="24.75" customHeight="1">
      <c r="A5" s="61"/>
      <c r="B5" s="57"/>
      <c r="C5" s="82"/>
      <c r="D5" s="82"/>
      <c r="E5" s="78"/>
      <c r="F5" s="79"/>
      <c r="G5" s="81"/>
    </row>
    <row r="6" spans="1:7" ht="36" customHeight="1">
      <c r="A6" s="61"/>
      <c r="B6" s="57"/>
      <c r="C6" s="57" t="s">
        <v>1</v>
      </c>
      <c r="D6" s="57" t="s">
        <v>6</v>
      </c>
      <c r="E6" s="57" t="s">
        <v>2</v>
      </c>
      <c r="F6" s="80" t="s">
        <v>26</v>
      </c>
      <c r="G6" s="20" t="s">
        <v>29</v>
      </c>
    </row>
    <row r="7" spans="1:7" ht="24" customHeight="1">
      <c r="A7" s="61"/>
      <c r="B7" s="57"/>
      <c r="C7" s="57"/>
      <c r="D7" s="57"/>
      <c r="E7" s="57"/>
      <c r="F7" s="80"/>
      <c r="G7" s="19"/>
    </row>
    <row r="8" spans="1:7" ht="32.25" customHeight="1">
      <c r="A8" s="83" t="s">
        <v>75</v>
      </c>
      <c r="B8" s="84"/>
      <c r="C8" s="84"/>
      <c r="D8" s="84"/>
      <c r="E8" s="84"/>
      <c r="F8" s="84"/>
      <c r="G8" s="85"/>
    </row>
    <row r="9" spans="1:7" ht="82.5" customHeight="1">
      <c r="A9" s="52"/>
      <c r="B9" s="53" t="s">
        <v>88</v>
      </c>
      <c r="C9" s="53"/>
      <c r="D9" s="13">
        <f>D10+D11</f>
        <v>676824.4</v>
      </c>
      <c r="E9" s="13">
        <f>E10+E11</f>
        <v>0</v>
      </c>
      <c r="F9" s="13">
        <f>F10+F11</f>
        <v>0</v>
      </c>
      <c r="G9" s="22">
        <f>E9/D9</f>
        <v>0</v>
      </c>
    </row>
    <row r="10" spans="1:11" ht="48" customHeight="1">
      <c r="A10" s="47">
        <v>1</v>
      </c>
      <c r="B10" s="3" t="s">
        <v>45</v>
      </c>
      <c r="C10" s="49">
        <v>18.4</v>
      </c>
      <c r="D10" s="12">
        <v>676345.947</v>
      </c>
      <c r="E10" s="12">
        <v>0</v>
      </c>
      <c r="F10" s="12">
        <v>0</v>
      </c>
      <c r="G10" s="22">
        <f>E11/D11</f>
        <v>0</v>
      </c>
      <c r="J10" s="29"/>
      <c r="K10" s="48"/>
    </row>
    <row r="11" spans="1:7" ht="48.75" customHeight="1">
      <c r="A11" s="47">
        <v>2</v>
      </c>
      <c r="B11" s="3" t="s">
        <v>46</v>
      </c>
      <c r="C11" s="50"/>
      <c r="D11" s="12">
        <v>478.453</v>
      </c>
      <c r="E11" s="12">
        <v>0</v>
      </c>
      <c r="F11" s="12">
        <v>0</v>
      </c>
      <c r="G11" s="22">
        <f aca="true" t="shared" si="0" ref="G11:G18">E11/D11</f>
        <v>0</v>
      </c>
    </row>
    <row r="12" spans="1:7" ht="105" customHeight="1">
      <c r="A12" s="47"/>
      <c r="B12" s="4" t="s">
        <v>47</v>
      </c>
      <c r="C12" s="49">
        <f>C13+C14+C15+C16+C17</f>
        <v>12.2</v>
      </c>
      <c r="D12" s="13">
        <f>D13+D14+D15+D16+D17</f>
        <v>295769.1</v>
      </c>
      <c r="E12" s="13">
        <f>E13+E14+E15+E16+E17</f>
        <v>94854.1</v>
      </c>
      <c r="F12" s="13">
        <f>F13+F14+F15+F16+F17</f>
        <v>32819.117</v>
      </c>
      <c r="G12" s="22">
        <f t="shared" si="0"/>
        <v>0.3207032107140334</v>
      </c>
    </row>
    <row r="13" spans="1:7" ht="49.5" customHeight="1">
      <c r="A13" s="47">
        <v>4</v>
      </c>
      <c r="B13" s="3" t="s">
        <v>49</v>
      </c>
      <c r="C13" s="54">
        <v>2.5</v>
      </c>
      <c r="D13" s="12">
        <v>54860.974</v>
      </c>
      <c r="E13" s="11">
        <v>0</v>
      </c>
      <c r="F13" s="11">
        <v>0</v>
      </c>
      <c r="G13" s="22">
        <f t="shared" si="0"/>
        <v>0</v>
      </c>
    </row>
    <row r="14" spans="1:7" ht="66.75" customHeight="1">
      <c r="A14" s="47">
        <v>5</v>
      </c>
      <c r="B14" s="3" t="s">
        <v>50</v>
      </c>
      <c r="C14" s="55">
        <v>2.5</v>
      </c>
      <c r="D14" s="12">
        <v>58800</v>
      </c>
      <c r="E14" s="11">
        <v>0</v>
      </c>
      <c r="F14" s="11">
        <v>0</v>
      </c>
      <c r="G14" s="22">
        <f t="shared" si="0"/>
        <v>0</v>
      </c>
    </row>
    <row r="15" spans="1:10" ht="46.5" customHeight="1">
      <c r="A15" s="47">
        <v>6</v>
      </c>
      <c r="B15" s="3" t="s">
        <v>51</v>
      </c>
      <c r="C15" s="54">
        <v>1.7</v>
      </c>
      <c r="D15" s="12">
        <v>36554.212</v>
      </c>
      <c r="E15" s="11">
        <v>0</v>
      </c>
      <c r="F15" s="11">
        <v>0</v>
      </c>
      <c r="G15" s="22">
        <f t="shared" si="0"/>
        <v>0</v>
      </c>
      <c r="J15" s="29"/>
    </row>
    <row r="16" spans="1:7" ht="40.5" customHeight="1">
      <c r="A16" s="47">
        <v>7</v>
      </c>
      <c r="B16" s="3" t="s">
        <v>52</v>
      </c>
      <c r="C16" s="55">
        <v>2</v>
      </c>
      <c r="D16" s="12">
        <v>50699.814</v>
      </c>
      <c r="E16" s="11">
        <v>0</v>
      </c>
      <c r="F16" s="11">
        <v>0</v>
      </c>
      <c r="G16" s="22">
        <f t="shared" si="0"/>
        <v>0</v>
      </c>
    </row>
    <row r="17" spans="1:10" ht="66" customHeight="1">
      <c r="A17" s="47">
        <v>8</v>
      </c>
      <c r="B17" s="3" t="s">
        <v>70</v>
      </c>
      <c r="C17" s="54">
        <v>3.5</v>
      </c>
      <c r="D17" s="12">
        <v>94854.1</v>
      </c>
      <c r="E17" s="12">
        <v>94854.1</v>
      </c>
      <c r="F17" s="11">
        <v>32819.117</v>
      </c>
      <c r="G17" s="22">
        <f t="shared" si="0"/>
        <v>1</v>
      </c>
      <c r="J17" s="29"/>
    </row>
    <row r="18" spans="1:7" ht="21" customHeight="1">
      <c r="A18" s="47">
        <v>9</v>
      </c>
      <c r="B18" s="4" t="s">
        <v>76</v>
      </c>
      <c r="C18" s="50">
        <f>C10+C12</f>
        <v>30.599999999999998</v>
      </c>
      <c r="D18" s="13">
        <f>D9+D12</f>
        <v>972593.5</v>
      </c>
      <c r="E18" s="13">
        <f>E9+E12</f>
        <v>94854.1</v>
      </c>
      <c r="F18" s="13">
        <f>F9+F12</f>
        <v>32819.117</v>
      </c>
      <c r="G18" s="22">
        <f t="shared" si="0"/>
        <v>0.0975269729851166</v>
      </c>
    </row>
    <row r="19" spans="1:7" ht="19.5" customHeight="1">
      <c r="A19" s="98" t="s">
        <v>77</v>
      </c>
      <c r="B19" s="99"/>
      <c r="C19" s="99"/>
      <c r="D19" s="99"/>
      <c r="E19" s="99"/>
      <c r="F19" s="99"/>
      <c r="G19" s="100"/>
    </row>
    <row r="20" spans="1:7" ht="16.5" customHeight="1">
      <c r="A20" s="15"/>
      <c r="B20" s="58" t="s">
        <v>22</v>
      </c>
      <c r="C20" s="59"/>
      <c r="D20" s="59"/>
      <c r="E20" s="59"/>
      <c r="F20" s="60"/>
      <c r="G20" s="21"/>
    </row>
    <row r="21" spans="1:7" ht="60.75" customHeight="1">
      <c r="A21" s="15">
        <v>1</v>
      </c>
      <c r="B21" s="3" t="s">
        <v>78</v>
      </c>
      <c r="C21" s="2"/>
      <c r="D21" s="12">
        <v>9743.674</v>
      </c>
      <c r="E21" s="12">
        <v>0</v>
      </c>
      <c r="F21" s="12">
        <v>0</v>
      </c>
      <c r="G21" s="22">
        <f>E21/D21</f>
        <v>0</v>
      </c>
    </row>
    <row r="22" spans="1:7" ht="33" customHeight="1">
      <c r="A22" s="15">
        <v>2</v>
      </c>
      <c r="B22" s="3" t="s">
        <v>53</v>
      </c>
      <c r="C22" s="17">
        <v>18</v>
      </c>
      <c r="D22" s="12">
        <v>16349.694</v>
      </c>
      <c r="E22" s="12">
        <v>0</v>
      </c>
      <c r="F22" s="12">
        <v>0</v>
      </c>
      <c r="G22" s="22">
        <f>E22/D22</f>
        <v>0</v>
      </c>
    </row>
    <row r="23" spans="1:7" ht="18.75" customHeight="1">
      <c r="A23" s="15"/>
      <c r="B23" s="4" t="s">
        <v>21</v>
      </c>
      <c r="C23" s="7">
        <f>SUM(C21:C22)</f>
        <v>18</v>
      </c>
      <c r="D23" s="14">
        <f>SUM(D21:D22)</f>
        <v>26093.368000000002</v>
      </c>
      <c r="E23" s="14">
        <f>SUM(E21:E22)</f>
        <v>0</v>
      </c>
      <c r="F23" s="14">
        <f>SUM(F21:F22)</f>
        <v>0</v>
      </c>
      <c r="G23" s="22">
        <f aca="true" t="shared" si="1" ref="G23:G42">E23/D23</f>
        <v>0</v>
      </c>
    </row>
    <row r="24" spans="1:7" ht="18.75">
      <c r="A24" s="15"/>
      <c r="B24" s="58" t="s">
        <v>25</v>
      </c>
      <c r="C24" s="59"/>
      <c r="D24" s="59"/>
      <c r="E24" s="59"/>
      <c r="F24" s="60"/>
      <c r="G24" s="51"/>
    </row>
    <row r="25" spans="1:13" ht="28.5">
      <c r="A25" s="15"/>
      <c r="B25" s="31" t="s">
        <v>89</v>
      </c>
      <c r="C25" s="5"/>
      <c r="D25" s="5"/>
      <c r="E25" s="5"/>
      <c r="F25" s="5"/>
      <c r="G25" s="51"/>
      <c r="M25" s="29"/>
    </row>
    <row r="26" spans="1:13" ht="37.5" customHeight="1">
      <c r="A26" s="15"/>
      <c r="B26" s="3" t="s">
        <v>62</v>
      </c>
      <c r="C26" s="5"/>
      <c r="D26" s="12">
        <v>410477.906</v>
      </c>
      <c r="E26" s="12">
        <v>0</v>
      </c>
      <c r="F26" s="12">
        <v>0</v>
      </c>
      <c r="G26" s="51">
        <f t="shared" si="1"/>
        <v>0</v>
      </c>
      <c r="M26" s="29"/>
    </row>
    <row r="27" spans="1:7" ht="38.25" customHeight="1">
      <c r="A27" s="15"/>
      <c r="B27" s="3" t="s">
        <v>63</v>
      </c>
      <c r="C27" s="5"/>
      <c r="D27" s="12">
        <v>8500</v>
      </c>
      <c r="E27" s="12">
        <v>0</v>
      </c>
      <c r="F27" s="12">
        <v>0</v>
      </c>
      <c r="G27" s="22">
        <f t="shared" si="1"/>
        <v>0</v>
      </c>
    </row>
    <row r="28" spans="1:12" ht="21" customHeight="1">
      <c r="A28" s="15"/>
      <c r="B28" s="4" t="s">
        <v>43</v>
      </c>
      <c r="C28" s="5"/>
      <c r="D28" s="14">
        <f>SUM(D26:D27)</f>
        <v>418977.906</v>
      </c>
      <c r="E28" s="14">
        <f>SUM(E26:E27)</f>
        <v>0</v>
      </c>
      <c r="F28" s="14">
        <f>SUM(F26:F27)</f>
        <v>0</v>
      </c>
      <c r="G28" s="22">
        <f t="shared" si="1"/>
        <v>0</v>
      </c>
      <c r="L28" s="29"/>
    </row>
    <row r="29" spans="1:12" ht="18.75">
      <c r="A29" s="15"/>
      <c r="B29" s="31" t="s">
        <v>54</v>
      </c>
      <c r="C29" s="5"/>
      <c r="D29" s="5"/>
      <c r="E29" s="5"/>
      <c r="F29" s="5"/>
      <c r="G29" s="22"/>
      <c r="L29" s="29"/>
    </row>
    <row r="30" spans="1:7" ht="75.75">
      <c r="A30" s="15">
        <v>1</v>
      </c>
      <c r="B30" s="3" t="s">
        <v>74</v>
      </c>
      <c r="C30" s="5"/>
      <c r="D30" s="12">
        <v>38199.736</v>
      </c>
      <c r="E30" s="12">
        <v>38199.736</v>
      </c>
      <c r="F30" s="12">
        <v>38199.736</v>
      </c>
      <c r="G30" s="22">
        <f t="shared" si="1"/>
        <v>1</v>
      </c>
    </row>
    <row r="31" spans="1:11" ht="60.75">
      <c r="A31" s="15">
        <v>2</v>
      </c>
      <c r="B31" s="3" t="s">
        <v>71</v>
      </c>
      <c r="C31" s="5"/>
      <c r="D31" s="12">
        <v>77769.574</v>
      </c>
      <c r="E31" s="12">
        <v>77769.574</v>
      </c>
      <c r="F31" s="12">
        <v>41651.51</v>
      </c>
      <c r="G31" s="22">
        <f t="shared" si="1"/>
        <v>1</v>
      </c>
      <c r="K31" s="29"/>
    </row>
    <row r="32" spans="1:9" ht="18.75">
      <c r="A32" s="15"/>
      <c r="B32" s="31" t="s">
        <v>55</v>
      </c>
      <c r="C32" s="5"/>
      <c r="D32" s="14">
        <f>SUM(D30:D31)</f>
        <v>115969.31</v>
      </c>
      <c r="E32" s="14">
        <f>SUM(E30:E31)</f>
        <v>115969.31</v>
      </c>
      <c r="F32" s="14">
        <f>SUM(F30:F31)</f>
        <v>79851.246</v>
      </c>
      <c r="G32" s="22">
        <f t="shared" si="1"/>
        <v>1</v>
      </c>
      <c r="H32" s="5">
        <f>SUM(H30:H31)</f>
        <v>0</v>
      </c>
      <c r="I32" s="5">
        <f>SUM(I30:I31)</f>
        <v>0</v>
      </c>
    </row>
    <row r="33" spans="1:7" ht="27" customHeight="1">
      <c r="A33" s="15"/>
      <c r="B33" s="31" t="s">
        <v>38</v>
      </c>
      <c r="C33" s="2"/>
      <c r="D33" s="13"/>
      <c r="E33" s="13"/>
      <c r="F33" s="13"/>
      <c r="G33" s="13"/>
    </row>
    <row r="34" spans="1:7" ht="61.5" customHeight="1">
      <c r="A34" s="15">
        <v>1</v>
      </c>
      <c r="B34" s="3" t="s">
        <v>73</v>
      </c>
      <c r="C34" s="2"/>
      <c r="D34" s="11">
        <v>41645.97</v>
      </c>
      <c r="E34" s="11">
        <v>41645.97</v>
      </c>
      <c r="F34" s="11">
        <v>41645.97</v>
      </c>
      <c r="G34" s="21">
        <f t="shared" si="1"/>
        <v>1</v>
      </c>
    </row>
    <row r="35" spans="1:7" ht="45.75" customHeight="1">
      <c r="A35" s="15">
        <v>2</v>
      </c>
      <c r="B35" s="3" t="s">
        <v>56</v>
      </c>
      <c r="C35" s="2"/>
      <c r="D35" s="11">
        <v>9185.041</v>
      </c>
      <c r="E35" s="11">
        <v>0</v>
      </c>
      <c r="F35" s="11">
        <v>0</v>
      </c>
      <c r="G35" s="21">
        <f t="shared" si="1"/>
        <v>0</v>
      </c>
    </row>
    <row r="36" spans="1:7" ht="31.5" customHeight="1">
      <c r="A36" s="15">
        <v>3</v>
      </c>
      <c r="B36" s="3" t="s">
        <v>57</v>
      </c>
      <c r="C36" s="5"/>
      <c r="D36" s="11">
        <v>6334.595</v>
      </c>
      <c r="E36" s="11">
        <v>0</v>
      </c>
      <c r="F36" s="11">
        <v>0</v>
      </c>
      <c r="G36" s="21">
        <f t="shared" si="1"/>
        <v>0</v>
      </c>
    </row>
    <row r="37" spans="1:7" ht="31.5" customHeight="1">
      <c r="A37" s="15">
        <v>4</v>
      </c>
      <c r="B37" s="3" t="s">
        <v>58</v>
      </c>
      <c r="C37" s="2"/>
      <c r="D37" s="11">
        <v>16037.771</v>
      </c>
      <c r="E37" s="11">
        <v>0</v>
      </c>
      <c r="F37" s="11">
        <v>0</v>
      </c>
      <c r="G37" s="21">
        <f t="shared" si="1"/>
        <v>0</v>
      </c>
    </row>
    <row r="38" spans="1:7" ht="62.25" customHeight="1">
      <c r="A38" s="15">
        <v>5</v>
      </c>
      <c r="B38" s="3" t="s">
        <v>72</v>
      </c>
      <c r="C38" s="5"/>
      <c r="D38" s="11">
        <v>6276.509</v>
      </c>
      <c r="E38" s="11">
        <v>6276.509</v>
      </c>
      <c r="F38" s="11">
        <v>6276.509</v>
      </c>
      <c r="G38" s="21">
        <f t="shared" si="1"/>
        <v>1</v>
      </c>
    </row>
    <row r="39" spans="1:7" ht="51" customHeight="1">
      <c r="A39" s="15">
        <v>6</v>
      </c>
      <c r="B39" s="3" t="s">
        <v>59</v>
      </c>
      <c r="C39" s="9"/>
      <c r="D39" s="11">
        <v>19850.925</v>
      </c>
      <c r="E39" s="11">
        <v>0</v>
      </c>
      <c r="F39" s="11">
        <v>0</v>
      </c>
      <c r="G39" s="21">
        <f t="shared" si="1"/>
        <v>0</v>
      </c>
    </row>
    <row r="40" spans="1:7" ht="50.25" customHeight="1">
      <c r="A40" s="15">
        <v>7</v>
      </c>
      <c r="B40" s="3" t="s">
        <v>60</v>
      </c>
      <c r="C40" s="2"/>
      <c r="D40" s="11">
        <v>15000</v>
      </c>
      <c r="E40" s="11">
        <v>0</v>
      </c>
      <c r="F40" s="11">
        <v>0</v>
      </c>
      <c r="G40" s="21">
        <f t="shared" si="1"/>
        <v>0</v>
      </c>
    </row>
    <row r="41" spans="1:7" ht="45.75" customHeight="1">
      <c r="A41" s="15">
        <v>8</v>
      </c>
      <c r="B41" s="3" t="s">
        <v>61</v>
      </c>
      <c r="C41" s="9"/>
      <c r="D41" s="11">
        <v>144153.21</v>
      </c>
      <c r="E41" s="11">
        <v>0</v>
      </c>
      <c r="F41" s="11">
        <v>0</v>
      </c>
      <c r="G41" s="21">
        <f t="shared" si="1"/>
        <v>0</v>
      </c>
    </row>
    <row r="42" spans="1:7" ht="23.25" customHeight="1">
      <c r="A42" s="15"/>
      <c r="B42" s="4" t="s">
        <v>39</v>
      </c>
      <c r="C42" s="16"/>
      <c r="D42" s="14">
        <f>SUM(D34:D41)</f>
        <v>258484.021</v>
      </c>
      <c r="E42" s="14">
        <f>SUM(E34:E41)</f>
        <v>47922.479</v>
      </c>
      <c r="F42" s="14">
        <f>SUM(F34:F41)</f>
        <v>47922.479</v>
      </c>
      <c r="G42" s="22">
        <f t="shared" si="1"/>
        <v>0.1853982262214963</v>
      </c>
    </row>
    <row r="43" spans="1:7" ht="45.75" customHeight="1">
      <c r="A43" s="15"/>
      <c r="B43" s="70" t="s">
        <v>79</v>
      </c>
      <c r="C43" s="71"/>
      <c r="D43" s="71"/>
      <c r="E43" s="71"/>
      <c r="F43" s="71"/>
      <c r="G43" s="71"/>
    </row>
    <row r="44" spans="1:7" ht="45" customHeight="1">
      <c r="A44" s="28">
        <v>1</v>
      </c>
      <c r="B44" s="3" t="s">
        <v>64</v>
      </c>
      <c r="C44" s="28"/>
      <c r="D44" s="12">
        <v>167</v>
      </c>
      <c r="E44" s="12">
        <v>0</v>
      </c>
      <c r="F44" s="12">
        <v>0</v>
      </c>
      <c r="G44" s="21">
        <f>E44/D44</f>
        <v>0</v>
      </c>
    </row>
    <row r="45" spans="1:7" ht="23.25" customHeight="1">
      <c r="A45" s="28"/>
      <c r="B45" s="4" t="s">
        <v>42</v>
      </c>
      <c r="C45" s="28"/>
      <c r="D45" s="13">
        <f>SUM(D44:D44)</f>
        <v>167</v>
      </c>
      <c r="E45" s="13">
        <f>SUM(E44:E44)</f>
        <v>0</v>
      </c>
      <c r="F45" s="13">
        <f>SUM(F44:F44)</f>
        <v>0</v>
      </c>
      <c r="G45" s="21">
        <f>E45/D45</f>
        <v>0</v>
      </c>
    </row>
    <row r="46" spans="1:7" ht="21.75" customHeight="1">
      <c r="A46" s="28"/>
      <c r="B46" s="4" t="s">
        <v>40</v>
      </c>
      <c r="C46" s="28"/>
      <c r="D46" s="13">
        <f>D28+D32+D42+D45</f>
        <v>793598.237</v>
      </c>
      <c r="E46" s="13">
        <f>E28+E32+E42+E45</f>
        <v>163891.789</v>
      </c>
      <c r="F46" s="13">
        <f>F28+F32+F42+F45</f>
        <v>127773.725</v>
      </c>
      <c r="G46" s="22">
        <f>E46/D46</f>
        <v>0.20651733000258668</v>
      </c>
    </row>
    <row r="47" spans="1:7" ht="34.5" customHeight="1">
      <c r="A47" s="15"/>
      <c r="B47" s="4" t="s">
        <v>41</v>
      </c>
      <c r="C47" s="16"/>
      <c r="D47" s="14">
        <f>D46+D23</f>
        <v>819691.605</v>
      </c>
      <c r="E47" s="14">
        <f>E46+E23</f>
        <v>163891.789</v>
      </c>
      <c r="F47" s="14">
        <f>F46+F23</f>
        <v>127773.725</v>
      </c>
      <c r="G47" s="22">
        <f>E47/D47</f>
        <v>0.1999432323086925</v>
      </c>
    </row>
    <row r="48" spans="1:7" ht="19.5" customHeight="1">
      <c r="A48" s="15"/>
      <c r="B48" s="91" t="s">
        <v>24</v>
      </c>
      <c r="C48" s="92"/>
      <c r="D48" s="92"/>
      <c r="E48" s="92"/>
      <c r="F48" s="92"/>
      <c r="G48" s="93"/>
    </row>
    <row r="49" spans="1:10" ht="61.5" customHeight="1">
      <c r="A49" s="15">
        <v>1</v>
      </c>
      <c r="B49" s="3" t="s">
        <v>69</v>
      </c>
      <c r="C49" s="6"/>
      <c r="D49" s="11">
        <v>11260.528</v>
      </c>
      <c r="E49" s="11">
        <v>11260.528</v>
      </c>
      <c r="F49" s="11">
        <v>4869.997</v>
      </c>
      <c r="G49" s="21">
        <f>E49/D49</f>
        <v>1</v>
      </c>
      <c r="J49" s="29"/>
    </row>
    <row r="50" spans="1:7" ht="19.5" customHeight="1">
      <c r="A50" s="15"/>
      <c r="B50" s="4" t="s">
        <v>37</v>
      </c>
      <c r="C50" s="7"/>
      <c r="D50" s="14">
        <f>SUM(D49:D49)</f>
        <v>11260.528</v>
      </c>
      <c r="E50" s="14">
        <f>SUM(E49:E49)</f>
        <v>11260.528</v>
      </c>
      <c r="F50" s="14">
        <f>SUM(F49:F49)</f>
        <v>4869.997</v>
      </c>
      <c r="G50" s="22">
        <f aca="true" t="shared" si="2" ref="G50:G87">E50/D50</f>
        <v>1</v>
      </c>
    </row>
    <row r="51" spans="1:7" ht="36" customHeight="1">
      <c r="A51" s="62" t="s">
        <v>33</v>
      </c>
      <c r="B51" s="63"/>
      <c r="C51" s="63"/>
      <c r="D51" s="63"/>
      <c r="E51" s="63"/>
      <c r="F51" s="63"/>
      <c r="G51" s="64"/>
    </row>
    <row r="52" spans="1:7" ht="22.5" customHeight="1">
      <c r="A52" s="65">
        <v>1</v>
      </c>
      <c r="B52" s="101" t="s">
        <v>8</v>
      </c>
      <c r="C52" s="32">
        <v>63.2</v>
      </c>
      <c r="D52" s="37">
        <v>12000</v>
      </c>
      <c r="E52" s="37">
        <v>6000</v>
      </c>
      <c r="F52" s="11">
        <v>1000</v>
      </c>
      <c r="G52" s="21">
        <f t="shared" si="2"/>
        <v>0.5</v>
      </c>
    </row>
    <row r="53" spans="1:10" ht="22.5" customHeight="1">
      <c r="A53" s="67"/>
      <c r="B53" s="102"/>
      <c r="C53" s="32">
        <v>161.2</v>
      </c>
      <c r="D53" s="37">
        <v>19000</v>
      </c>
      <c r="E53" s="37">
        <v>9400</v>
      </c>
      <c r="F53" s="11">
        <v>1700</v>
      </c>
      <c r="G53" s="21">
        <f t="shared" si="2"/>
        <v>0.49473684210526314</v>
      </c>
      <c r="J53" s="29"/>
    </row>
    <row r="54" spans="1:10" ht="23.25" customHeight="1">
      <c r="A54" s="25">
        <v>2</v>
      </c>
      <c r="B54" s="3" t="s">
        <v>9</v>
      </c>
      <c r="C54" s="33">
        <v>88.6</v>
      </c>
      <c r="D54" s="37">
        <v>15000</v>
      </c>
      <c r="E54" s="37">
        <v>7500</v>
      </c>
      <c r="F54" s="11">
        <v>1400</v>
      </c>
      <c r="G54" s="21">
        <f t="shared" si="2"/>
        <v>0.5</v>
      </c>
      <c r="J54" s="29"/>
    </row>
    <row r="55" spans="1:10" ht="15" customHeight="1">
      <c r="A55" s="65">
        <v>3</v>
      </c>
      <c r="B55" s="86" t="s">
        <v>3</v>
      </c>
      <c r="C55" s="89">
        <v>165.3</v>
      </c>
      <c r="D55" s="94">
        <v>19000</v>
      </c>
      <c r="E55" s="96">
        <v>9300</v>
      </c>
      <c r="F55" s="68">
        <v>1700</v>
      </c>
      <c r="G55" s="72">
        <f t="shared" si="2"/>
        <v>0.48947368421052634</v>
      </c>
      <c r="J55" s="29"/>
    </row>
    <row r="56" spans="1:10" ht="1.5" customHeight="1">
      <c r="A56" s="66"/>
      <c r="B56" s="87"/>
      <c r="C56" s="90"/>
      <c r="D56" s="95"/>
      <c r="E56" s="97"/>
      <c r="F56" s="69"/>
      <c r="G56" s="73"/>
      <c r="H56" s="29"/>
      <c r="J56" s="29"/>
    </row>
    <row r="57" spans="1:10" ht="21" customHeight="1">
      <c r="A57" s="67"/>
      <c r="B57" s="88"/>
      <c r="C57" s="34">
        <v>28.4</v>
      </c>
      <c r="D57" s="39">
        <v>13000</v>
      </c>
      <c r="E57" s="46">
        <v>6400</v>
      </c>
      <c r="F57" s="26">
        <v>1200</v>
      </c>
      <c r="G57" s="21">
        <f t="shared" si="2"/>
        <v>0.49230769230769234</v>
      </c>
      <c r="H57" s="29"/>
      <c r="J57" s="29"/>
    </row>
    <row r="58" spans="1:10" ht="18.75" customHeight="1">
      <c r="A58" s="25">
        <v>4</v>
      </c>
      <c r="B58" s="3" t="s">
        <v>10</v>
      </c>
      <c r="C58" s="33">
        <v>207.8</v>
      </c>
      <c r="D58" s="37">
        <v>22000</v>
      </c>
      <c r="E58" s="37">
        <v>11000</v>
      </c>
      <c r="F58" s="11">
        <v>1900</v>
      </c>
      <c r="G58" s="21">
        <f t="shared" si="2"/>
        <v>0.5</v>
      </c>
      <c r="H58" s="29"/>
      <c r="J58" s="29"/>
    </row>
    <row r="59" spans="1:10" ht="20.25" customHeight="1">
      <c r="A59" s="25">
        <v>5</v>
      </c>
      <c r="B59" s="3" t="s">
        <v>11</v>
      </c>
      <c r="C59" s="33">
        <v>249.7</v>
      </c>
      <c r="D59" s="38">
        <v>18000</v>
      </c>
      <c r="E59" s="37">
        <v>8900</v>
      </c>
      <c r="F59" s="11">
        <v>1600</v>
      </c>
      <c r="G59" s="21">
        <f t="shared" si="2"/>
        <v>0.49444444444444446</v>
      </c>
      <c r="H59" s="29"/>
      <c r="J59" s="29"/>
    </row>
    <row r="60" spans="1:10" ht="15.75" customHeight="1">
      <c r="A60" s="25">
        <v>6</v>
      </c>
      <c r="B60" s="3" t="s">
        <v>12</v>
      </c>
      <c r="C60" s="33">
        <v>90.4</v>
      </c>
      <c r="D60" s="38">
        <v>13000</v>
      </c>
      <c r="E60" s="37">
        <v>6300</v>
      </c>
      <c r="F60" s="11">
        <v>1200</v>
      </c>
      <c r="G60" s="21">
        <f t="shared" si="2"/>
        <v>0.4846153846153846</v>
      </c>
      <c r="H60" s="29"/>
      <c r="J60" s="29"/>
    </row>
    <row r="61" spans="1:10" ht="17.25" customHeight="1">
      <c r="A61" s="25">
        <v>7</v>
      </c>
      <c r="B61" s="3" t="s">
        <v>13</v>
      </c>
      <c r="C61" s="33">
        <v>80</v>
      </c>
      <c r="D61" s="38">
        <v>17000</v>
      </c>
      <c r="E61" s="37">
        <v>8500</v>
      </c>
      <c r="F61" s="11">
        <v>1500</v>
      </c>
      <c r="G61" s="21">
        <f t="shared" si="2"/>
        <v>0.5</v>
      </c>
      <c r="H61" s="29"/>
      <c r="J61" s="29"/>
    </row>
    <row r="62" spans="1:10" ht="18.75" customHeight="1">
      <c r="A62" s="25">
        <v>8</v>
      </c>
      <c r="B62" s="3" t="s">
        <v>31</v>
      </c>
      <c r="C62" s="32">
        <v>170.7</v>
      </c>
      <c r="D62" s="37">
        <v>18000</v>
      </c>
      <c r="E62" s="37">
        <v>8700</v>
      </c>
      <c r="F62" s="11">
        <v>1600</v>
      </c>
      <c r="G62" s="21">
        <f t="shared" si="2"/>
        <v>0.48333333333333334</v>
      </c>
      <c r="H62" s="29"/>
      <c r="J62" s="29"/>
    </row>
    <row r="63" spans="1:10" ht="19.5" customHeight="1">
      <c r="A63" s="25">
        <v>9</v>
      </c>
      <c r="B63" s="3" t="s">
        <v>14</v>
      </c>
      <c r="C63" s="33">
        <v>33.5</v>
      </c>
      <c r="D63" s="38">
        <v>22000</v>
      </c>
      <c r="E63" s="37">
        <v>10900</v>
      </c>
      <c r="F63" s="11">
        <v>1900</v>
      </c>
      <c r="G63" s="21">
        <f t="shared" si="2"/>
        <v>0.4954545454545455</v>
      </c>
      <c r="H63" s="29"/>
      <c r="J63" s="29"/>
    </row>
    <row r="64" spans="1:10" ht="19.5" customHeight="1">
      <c r="A64" s="25">
        <v>10</v>
      </c>
      <c r="B64" s="3" t="s">
        <v>15</v>
      </c>
      <c r="C64" s="33">
        <v>287.5</v>
      </c>
      <c r="D64" s="38">
        <v>21000</v>
      </c>
      <c r="E64" s="37">
        <v>10200</v>
      </c>
      <c r="F64" s="11">
        <v>1800</v>
      </c>
      <c r="G64" s="21">
        <f t="shared" si="2"/>
        <v>0.4857142857142857</v>
      </c>
      <c r="H64" s="29"/>
      <c r="J64" s="29"/>
    </row>
    <row r="65" spans="1:10" ht="19.5" customHeight="1">
      <c r="A65" s="25">
        <v>11</v>
      </c>
      <c r="B65" s="3" t="s">
        <v>16</v>
      </c>
      <c r="C65" s="33">
        <v>90.1</v>
      </c>
      <c r="D65" s="38">
        <v>17000</v>
      </c>
      <c r="E65" s="37">
        <v>8600</v>
      </c>
      <c r="F65" s="11">
        <v>1500</v>
      </c>
      <c r="G65" s="21">
        <f t="shared" si="2"/>
        <v>0.5058823529411764</v>
      </c>
      <c r="H65" s="29"/>
      <c r="J65" s="29"/>
    </row>
    <row r="66" spans="1:10" ht="24.75" customHeight="1">
      <c r="A66" s="25">
        <v>12</v>
      </c>
      <c r="B66" s="43" t="s">
        <v>4</v>
      </c>
      <c r="C66" s="33">
        <v>159.5</v>
      </c>
      <c r="D66" s="38">
        <v>21000</v>
      </c>
      <c r="E66" s="37">
        <v>10200</v>
      </c>
      <c r="F66" s="37">
        <v>1900</v>
      </c>
      <c r="G66" s="44">
        <f t="shared" si="2"/>
        <v>0.4857142857142857</v>
      </c>
      <c r="H66" s="29"/>
      <c r="J66" s="29"/>
    </row>
    <row r="67" spans="1:10" ht="18" customHeight="1">
      <c r="A67" s="25">
        <v>13</v>
      </c>
      <c r="B67" s="3" t="s">
        <v>17</v>
      </c>
      <c r="C67" s="33">
        <v>282.6</v>
      </c>
      <c r="D67" s="38">
        <v>22000</v>
      </c>
      <c r="E67" s="37">
        <v>11000</v>
      </c>
      <c r="F67" s="11">
        <v>1800</v>
      </c>
      <c r="G67" s="21">
        <f t="shared" si="2"/>
        <v>0.5</v>
      </c>
      <c r="H67" s="29"/>
      <c r="J67" s="29"/>
    </row>
    <row r="68" spans="1:10" ht="19.5" customHeight="1">
      <c r="A68" s="25">
        <v>14</v>
      </c>
      <c r="B68" s="3" t="s">
        <v>18</v>
      </c>
      <c r="C68" s="33">
        <v>176.7</v>
      </c>
      <c r="D68" s="38">
        <v>23000</v>
      </c>
      <c r="E68" s="37">
        <v>11400</v>
      </c>
      <c r="F68" s="11">
        <v>1900</v>
      </c>
      <c r="G68" s="21">
        <f t="shared" si="2"/>
        <v>0.4956521739130435</v>
      </c>
      <c r="H68" s="29"/>
      <c r="J68" s="29"/>
    </row>
    <row r="69" spans="1:10" ht="19.5" customHeight="1">
      <c r="A69" s="25">
        <v>15</v>
      </c>
      <c r="B69" s="3" t="s">
        <v>84</v>
      </c>
      <c r="C69" s="33">
        <v>91.3</v>
      </c>
      <c r="D69" s="38">
        <v>16000</v>
      </c>
      <c r="E69" s="37">
        <v>8000</v>
      </c>
      <c r="F69" s="11">
        <v>1400</v>
      </c>
      <c r="G69" s="21">
        <f>E69/D69</f>
        <v>0.5</v>
      </c>
      <c r="H69" s="29"/>
      <c r="J69" s="29"/>
    </row>
    <row r="70" spans="1:10" ht="19.5" customHeight="1">
      <c r="A70" s="25">
        <v>16</v>
      </c>
      <c r="B70" s="3" t="s">
        <v>82</v>
      </c>
      <c r="C70" s="33">
        <v>42.7</v>
      </c>
      <c r="D70" s="40">
        <v>16000</v>
      </c>
      <c r="E70" s="40">
        <v>7800</v>
      </c>
      <c r="F70" s="12">
        <v>1400</v>
      </c>
      <c r="G70" s="21">
        <f>E70/D70</f>
        <v>0.4875</v>
      </c>
      <c r="H70" s="29"/>
      <c r="J70" s="29"/>
    </row>
    <row r="71" spans="1:10" ht="19.5" customHeight="1">
      <c r="A71" s="25">
        <v>17</v>
      </c>
      <c r="B71" s="27" t="s">
        <v>81</v>
      </c>
      <c r="C71" s="35">
        <v>26.3</v>
      </c>
      <c r="D71" s="37">
        <v>11000</v>
      </c>
      <c r="E71" s="40">
        <v>5500</v>
      </c>
      <c r="F71" s="12">
        <v>1000</v>
      </c>
      <c r="G71" s="21">
        <f>E71/D71</f>
        <v>0.5</v>
      </c>
      <c r="H71" s="29"/>
      <c r="J71" s="29"/>
    </row>
    <row r="72" spans="1:10" ht="19.5" customHeight="1">
      <c r="A72" s="25">
        <v>18</v>
      </c>
      <c r="B72" s="3" t="s">
        <v>83</v>
      </c>
      <c r="C72" s="33">
        <v>53</v>
      </c>
      <c r="D72" s="40">
        <v>18000</v>
      </c>
      <c r="E72" s="40">
        <v>9100</v>
      </c>
      <c r="F72" s="12">
        <v>1500</v>
      </c>
      <c r="G72" s="21">
        <f>E72/D72</f>
        <v>0.5055555555555555</v>
      </c>
      <c r="H72" s="29"/>
      <c r="J72" s="29"/>
    </row>
    <row r="73" spans="1:10" ht="19.5" customHeight="1">
      <c r="A73" s="25">
        <v>19</v>
      </c>
      <c r="B73" s="45" t="s">
        <v>20</v>
      </c>
      <c r="C73" s="33">
        <v>70.3</v>
      </c>
      <c r="D73" s="40">
        <v>16000</v>
      </c>
      <c r="E73" s="40">
        <v>8000</v>
      </c>
      <c r="F73" s="40">
        <v>1400</v>
      </c>
      <c r="G73" s="21">
        <f>E73/D73</f>
        <v>0.5</v>
      </c>
      <c r="H73" s="29"/>
      <c r="J73" s="29"/>
    </row>
    <row r="74" spans="1:10" ht="19.5" customHeight="1">
      <c r="A74" s="25">
        <v>20</v>
      </c>
      <c r="B74" s="3" t="s">
        <v>19</v>
      </c>
      <c r="C74" s="33">
        <v>50.2</v>
      </c>
      <c r="D74" s="38">
        <v>11000</v>
      </c>
      <c r="E74" s="37">
        <v>5500</v>
      </c>
      <c r="F74" s="11">
        <v>1000</v>
      </c>
      <c r="G74" s="21">
        <f t="shared" si="2"/>
        <v>0.5</v>
      </c>
      <c r="H74" s="29"/>
      <c r="J74" s="29"/>
    </row>
    <row r="75" spans="1:10" ht="19.5" customHeight="1">
      <c r="A75" s="25">
        <v>21</v>
      </c>
      <c r="B75" s="3" t="s">
        <v>27</v>
      </c>
      <c r="C75" s="33">
        <v>133.7</v>
      </c>
      <c r="D75" s="40">
        <v>20000</v>
      </c>
      <c r="E75" s="40">
        <v>10000</v>
      </c>
      <c r="F75" s="12">
        <v>1700</v>
      </c>
      <c r="G75" s="21">
        <f>E75/D75</f>
        <v>0.5</v>
      </c>
      <c r="H75" s="29"/>
      <c r="J75" s="29"/>
    </row>
    <row r="76" spans="1:10" ht="79.5" customHeight="1">
      <c r="A76" s="15">
        <v>22</v>
      </c>
      <c r="B76" s="27" t="s">
        <v>65</v>
      </c>
      <c r="C76" s="2"/>
      <c r="D76" s="12">
        <v>35053.868</v>
      </c>
      <c r="E76" s="40">
        <v>26092.153</v>
      </c>
      <c r="F76" s="12">
        <v>6714.298</v>
      </c>
      <c r="G76" s="21">
        <f t="shared" si="2"/>
        <v>0.7443444757651281</v>
      </c>
      <c r="H76" s="29"/>
      <c r="J76" s="29"/>
    </row>
    <row r="77" spans="1:7" ht="30" customHeight="1">
      <c r="A77" s="15"/>
      <c r="B77" s="4" t="s">
        <v>36</v>
      </c>
      <c r="C77" s="36">
        <f>SUM(C52:C76)</f>
        <v>2802.7</v>
      </c>
      <c r="D77" s="13">
        <f>SUM(D52:D76)</f>
        <v>435053.868</v>
      </c>
      <c r="E77" s="13">
        <f>SUM(E52:E76)</f>
        <v>224292.153</v>
      </c>
      <c r="F77" s="13">
        <f>SUM(F52:F76)</f>
        <v>41714.298</v>
      </c>
      <c r="G77" s="21">
        <f t="shared" si="2"/>
        <v>0.5155503019226115</v>
      </c>
    </row>
    <row r="78" spans="1:7" ht="21.75" customHeight="1">
      <c r="A78" s="15"/>
      <c r="B78" s="4" t="s">
        <v>80</v>
      </c>
      <c r="C78" s="10"/>
      <c r="D78" s="13">
        <v>446719.921</v>
      </c>
      <c r="E78" s="13">
        <f>E77</f>
        <v>224292.153</v>
      </c>
      <c r="F78" s="13">
        <f>F77</f>
        <v>41714.298</v>
      </c>
      <c r="G78" s="21">
        <f t="shared" si="2"/>
        <v>0.5020867493393025</v>
      </c>
    </row>
    <row r="79" spans="1:7" ht="32.25" customHeight="1">
      <c r="A79" s="8"/>
      <c r="B79" s="4" t="s">
        <v>90</v>
      </c>
      <c r="C79" s="7"/>
      <c r="D79" s="14">
        <v>80000</v>
      </c>
      <c r="E79" s="13">
        <v>6103.719</v>
      </c>
      <c r="F79" s="13">
        <v>6103.719</v>
      </c>
      <c r="G79" s="21">
        <f t="shared" si="2"/>
        <v>0.0762964875</v>
      </c>
    </row>
    <row r="80" spans="1:7" ht="37.5" customHeight="1">
      <c r="A80" s="8"/>
      <c r="B80" s="4" t="s">
        <v>23</v>
      </c>
      <c r="D80" s="14">
        <v>21005</v>
      </c>
      <c r="E80" s="13">
        <v>678.6</v>
      </c>
      <c r="F80" s="13">
        <v>0</v>
      </c>
      <c r="G80" s="21">
        <f t="shared" si="2"/>
        <v>0.03230659366817425</v>
      </c>
    </row>
    <row r="81" spans="1:7" ht="32.25" customHeight="1">
      <c r="A81" s="8"/>
      <c r="B81" s="4" t="s">
        <v>35</v>
      </c>
      <c r="C81" s="7"/>
      <c r="D81" s="14">
        <v>103808.202</v>
      </c>
      <c r="E81" s="14">
        <v>0</v>
      </c>
      <c r="F81" s="14">
        <v>0</v>
      </c>
      <c r="G81" s="21">
        <f t="shared" si="2"/>
        <v>0</v>
      </c>
    </row>
    <row r="82" spans="1:13" ht="95.25" customHeight="1">
      <c r="A82" s="8"/>
      <c r="B82" s="4" t="s">
        <v>32</v>
      </c>
      <c r="C82" s="7"/>
      <c r="D82" s="14">
        <v>109533.504</v>
      </c>
      <c r="E82" s="13">
        <v>82150.128</v>
      </c>
      <c r="F82" s="13">
        <v>27383.376</v>
      </c>
      <c r="G82" s="21">
        <f t="shared" si="2"/>
        <v>0.75</v>
      </c>
      <c r="M82" s="29"/>
    </row>
    <row r="83" spans="1:7" ht="17.25" customHeight="1">
      <c r="A83" s="30"/>
      <c r="B83" s="4" t="s">
        <v>34</v>
      </c>
      <c r="C83" s="7"/>
      <c r="D83" s="41">
        <f>D47+D50+D78+D79+D80+D81+D82</f>
        <v>1592018.76</v>
      </c>
      <c r="E83" s="41">
        <f>E47+E50+E78+E79+E80+E81+E82</f>
        <v>488376.9169999999</v>
      </c>
      <c r="F83" s="41">
        <f>F47+F50+F78+F79+F80+F81+F82</f>
        <v>207845.11500000002</v>
      </c>
      <c r="G83" s="21">
        <f t="shared" si="2"/>
        <v>0.30676580532254527</v>
      </c>
    </row>
    <row r="84" spans="1:11" ht="43.5" customHeight="1">
      <c r="A84" s="30"/>
      <c r="B84" s="3" t="s">
        <v>66</v>
      </c>
      <c r="C84" s="17"/>
      <c r="D84" s="37">
        <v>419449.392</v>
      </c>
      <c r="E84" s="37">
        <v>419449.392</v>
      </c>
      <c r="F84" s="37">
        <v>0</v>
      </c>
      <c r="G84" s="21">
        <f t="shared" si="2"/>
        <v>1</v>
      </c>
      <c r="K84" s="29"/>
    </row>
    <row r="85" spans="1:7" ht="30.75" customHeight="1">
      <c r="A85" s="30"/>
      <c r="B85" s="3" t="s">
        <v>67</v>
      </c>
      <c r="C85" s="17"/>
      <c r="D85" s="37">
        <v>119294.46</v>
      </c>
      <c r="E85" s="37">
        <v>119294.46</v>
      </c>
      <c r="F85" s="37">
        <v>0</v>
      </c>
      <c r="G85" s="21">
        <f t="shared" si="2"/>
        <v>1</v>
      </c>
    </row>
    <row r="86" spans="1:11" ht="36" customHeight="1">
      <c r="A86" s="42"/>
      <c r="B86" s="4" t="s">
        <v>87</v>
      </c>
      <c r="C86" s="42"/>
      <c r="D86" s="41">
        <f>D83+D84+D85</f>
        <v>2130762.612</v>
      </c>
      <c r="E86" s="41">
        <f>E83+E84+E85</f>
        <v>1027120.7689999999</v>
      </c>
      <c r="F86" s="41">
        <f>F83+F84+F85</f>
        <v>207845.11500000002</v>
      </c>
      <c r="G86" s="22">
        <f t="shared" si="2"/>
        <v>0.48204373552242513</v>
      </c>
      <c r="K86" s="29"/>
    </row>
    <row r="87" spans="1:11" ht="20.25" customHeight="1">
      <c r="A87" s="42"/>
      <c r="B87" s="4" t="s">
        <v>86</v>
      </c>
      <c r="C87" s="42"/>
      <c r="D87" s="41">
        <f>D86+D18</f>
        <v>3103356.112</v>
      </c>
      <c r="E87" s="41">
        <f>E86+E18</f>
        <v>1121974.869</v>
      </c>
      <c r="F87" s="41">
        <f>F86+F18</f>
        <v>240664.23200000002</v>
      </c>
      <c r="G87" s="22">
        <f t="shared" si="2"/>
        <v>0.3615359721888082</v>
      </c>
      <c r="K87" s="29"/>
    </row>
    <row r="88" spans="1:7" ht="48" customHeight="1">
      <c r="A88" s="56" t="s">
        <v>44</v>
      </c>
      <c r="B88" s="56"/>
      <c r="C88" s="56"/>
      <c r="D88" s="56"/>
      <c r="E88" s="56"/>
      <c r="F88" s="56"/>
      <c r="G88" s="56"/>
    </row>
    <row r="89" spans="1:7" ht="43.5" customHeight="1">
      <c r="A89" s="23"/>
      <c r="B89" s="23"/>
      <c r="C89" s="23"/>
      <c r="D89" s="23"/>
      <c r="E89" s="23"/>
      <c r="F89" s="23"/>
      <c r="G89" s="24"/>
    </row>
    <row r="90" spans="1:6" ht="60.75" customHeight="1">
      <c r="A90" s="1"/>
      <c r="B90" s="1"/>
      <c r="C90" s="1"/>
      <c r="D90" s="1"/>
      <c r="E90" s="1"/>
      <c r="F90" s="1"/>
    </row>
    <row r="91" spans="1:7" ht="18.75" customHeight="1">
      <c r="A91" s="1"/>
      <c r="B91" s="1"/>
      <c r="C91" s="1"/>
      <c r="D91" s="1"/>
      <c r="E91" s="1"/>
      <c r="F91" s="1"/>
      <c r="G91"/>
    </row>
    <row r="92" spans="1:11" ht="63.75" customHeight="1">
      <c r="A92" s="1"/>
      <c r="B92" s="1"/>
      <c r="C92" s="1"/>
      <c r="D92" s="1"/>
      <c r="E92" s="1"/>
      <c r="F92" s="1"/>
      <c r="G92"/>
      <c r="K92" s="29"/>
    </row>
    <row r="93" ht="22.5" customHeight="1"/>
    <row r="94" ht="12.75" customHeight="1" hidden="1"/>
  </sheetData>
  <sheetProtection/>
  <mergeCells count="29">
    <mergeCell ref="A8:G8"/>
    <mergeCell ref="B55:B57"/>
    <mergeCell ref="C55:C56"/>
    <mergeCell ref="B48:G48"/>
    <mergeCell ref="D55:D56"/>
    <mergeCell ref="E55:E56"/>
    <mergeCell ref="A19:G19"/>
    <mergeCell ref="B52:B53"/>
    <mergeCell ref="A52:A53"/>
    <mergeCell ref="A1:G1"/>
    <mergeCell ref="A2:G2"/>
    <mergeCell ref="A3:G3"/>
    <mergeCell ref="B4:B7"/>
    <mergeCell ref="E4:F5"/>
    <mergeCell ref="F6:F7"/>
    <mergeCell ref="C6:C7"/>
    <mergeCell ref="D6:D7"/>
    <mergeCell ref="G4:G5"/>
    <mergeCell ref="C4:D5"/>
    <mergeCell ref="A88:G88"/>
    <mergeCell ref="E6:E7"/>
    <mergeCell ref="B24:F24"/>
    <mergeCell ref="B20:F20"/>
    <mergeCell ref="A4:A7"/>
    <mergeCell ref="A51:G51"/>
    <mergeCell ref="A55:A57"/>
    <mergeCell ref="F55:F56"/>
    <mergeCell ref="B43:G43"/>
    <mergeCell ref="G55:G56"/>
  </mergeCells>
  <printOptions/>
  <pageMargins left="0.6692913385826772" right="0.1968503937007874" top="0.5511811023622047" bottom="0.4724409448818898" header="0.31496062992125984" footer="0.31496062992125984"/>
  <pageSetup horizontalDpi="600" verticalDpi="600" orientation="portrait" paperSize="9" scale="93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CHECHENAVTODOR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Lariska</dc:creator>
  <cp:keywords/>
  <dc:description/>
  <cp:lastModifiedBy>Амади</cp:lastModifiedBy>
  <cp:lastPrinted>2015-07-06T12:48:30Z</cp:lastPrinted>
  <dcterms:created xsi:type="dcterms:W3CDTF">2007-06-17T07:39:34Z</dcterms:created>
  <dcterms:modified xsi:type="dcterms:W3CDTF">2015-07-09T05:52:38Z</dcterms:modified>
  <cp:category/>
  <cp:version/>
  <cp:contentType/>
  <cp:contentStatus/>
</cp:coreProperties>
</file>