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Лист1!$A$1:$G$111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3" i="1"/>
  <c r="J12" i="1"/>
  <c r="H110" i="1" l="1"/>
  <c r="H108" i="1"/>
  <c r="H109" i="1"/>
  <c r="F109" i="1" l="1"/>
  <c r="E109" i="1"/>
  <c r="E110" i="1" s="1"/>
  <c r="G103" i="1" l="1"/>
  <c r="G102" i="1"/>
  <c r="H103" i="1"/>
  <c r="H102" i="1"/>
  <c r="E92" i="1" l="1"/>
  <c r="F110" i="1" l="1"/>
  <c r="D82" i="1" l="1"/>
  <c r="H23" i="1" l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11" i="1"/>
  <c r="H12" i="1"/>
  <c r="H13" i="1"/>
  <c r="H14" i="1"/>
  <c r="H15" i="1"/>
  <c r="H16" i="1"/>
  <c r="H17" i="1"/>
  <c r="H18" i="1"/>
  <c r="H19" i="1"/>
  <c r="H20" i="1"/>
  <c r="H21" i="1"/>
  <c r="H2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9" i="1"/>
  <c r="H100" i="1"/>
  <c r="H105" i="1"/>
  <c r="H107" i="1"/>
  <c r="H111" i="1"/>
  <c r="H81" i="1"/>
  <c r="F82" i="1"/>
  <c r="E82" i="1"/>
  <c r="H82" i="1" s="1"/>
  <c r="F51" i="1"/>
  <c r="E51" i="1"/>
  <c r="F33" i="1"/>
  <c r="E33" i="1"/>
  <c r="E45" i="1" l="1"/>
  <c r="C82" i="1" l="1"/>
  <c r="E85" i="1" l="1"/>
  <c r="G45" i="1"/>
  <c r="F45" i="1"/>
  <c r="D33" i="1"/>
  <c r="G31" i="1"/>
  <c r="G30" i="1"/>
  <c r="G29" i="1"/>
  <c r="F24" i="1" l="1"/>
  <c r="F108" i="1" s="1"/>
  <c r="E24" i="1"/>
  <c r="G23" i="1"/>
  <c r="G22" i="1"/>
  <c r="G24" i="1" l="1"/>
  <c r="H24" i="1"/>
  <c r="G95" i="1"/>
  <c r="G94" i="1"/>
  <c r="G93" i="1"/>
  <c r="G89" i="1"/>
  <c r="G90" i="1"/>
  <c r="G91" i="1"/>
  <c r="F92" i="1"/>
  <c r="G92" i="1"/>
  <c r="G108" i="1" l="1"/>
  <c r="G48" i="1"/>
  <c r="G49" i="1"/>
  <c r="G43" i="1"/>
  <c r="G32" i="1"/>
  <c r="D51" i="1" l="1"/>
  <c r="G51" i="1" s="1"/>
  <c r="G33" i="1"/>
  <c r="D45" i="1"/>
  <c r="E97" i="1"/>
  <c r="D97" i="1"/>
  <c r="D101" i="1" s="1"/>
  <c r="G81" i="1"/>
  <c r="C45" i="1"/>
  <c r="C33" i="1"/>
  <c r="C20" i="1"/>
  <c r="C14" i="1"/>
  <c r="D14" i="1"/>
  <c r="E14" i="1"/>
  <c r="F14" i="1"/>
  <c r="H97" i="1" l="1"/>
  <c r="G82" i="1"/>
  <c r="G14" i="1"/>
  <c r="G78" i="1"/>
  <c r="G77" i="1"/>
  <c r="G69" i="1"/>
  <c r="F106" i="1"/>
  <c r="F97" i="1"/>
  <c r="F101" i="1" s="1"/>
  <c r="G107" i="1" l="1"/>
  <c r="G109" i="1" l="1"/>
  <c r="G110" i="1"/>
  <c r="F85" i="1" l="1"/>
  <c r="D106" i="1" l="1"/>
  <c r="G105" i="1"/>
  <c r="G100" i="1"/>
  <c r="G99" i="1"/>
  <c r="G96" i="1"/>
  <c r="C92" i="1"/>
  <c r="G88" i="1"/>
  <c r="G87" i="1"/>
  <c r="D85" i="1"/>
  <c r="G84" i="1"/>
  <c r="G80" i="1"/>
  <c r="G79" i="1"/>
  <c r="G76" i="1"/>
  <c r="G75" i="1"/>
  <c r="G74" i="1"/>
  <c r="G73" i="1"/>
  <c r="G72" i="1"/>
  <c r="G71" i="1"/>
  <c r="G70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C51" i="1"/>
  <c r="G50" i="1"/>
  <c r="G47" i="1"/>
  <c r="G44" i="1"/>
  <c r="G42" i="1"/>
  <c r="G41" i="1"/>
  <c r="G40" i="1"/>
  <c r="G39" i="1"/>
  <c r="G38" i="1"/>
  <c r="G37" i="1"/>
  <c r="G36" i="1"/>
  <c r="G35" i="1"/>
  <c r="G28" i="1"/>
  <c r="G27" i="1"/>
  <c r="F20" i="1"/>
  <c r="E20" i="1"/>
  <c r="D20" i="1"/>
  <c r="D24" i="1" s="1"/>
  <c r="D108" i="1" s="1"/>
  <c r="G19" i="1"/>
  <c r="G18" i="1"/>
  <c r="G17" i="1"/>
  <c r="G16" i="1"/>
  <c r="G13" i="1"/>
  <c r="G12" i="1"/>
  <c r="G11" i="1"/>
  <c r="D109" i="1" l="1"/>
  <c r="D110" i="1" s="1"/>
  <c r="G97" i="1"/>
  <c r="G85" i="1"/>
  <c r="I23" i="1"/>
  <c r="G20" i="1"/>
</calcChain>
</file>

<file path=xl/sharedStrings.xml><?xml version="1.0" encoding="utf-8"?>
<sst xmlns="http://schemas.openxmlformats.org/spreadsheetml/2006/main" count="149" uniqueCount="131">
  <si>
    <t>№№ п/п</t>
  </si>
  <si>
    <t>Наименование объектов и подрядчиков</t>
  </si>
  <si>
    <r>
      <t>Подлежит  освоению в 2019году</t>
    </r>
    <r>
      <rPr>
        <b/>
        <sz val="18"/>
        <rFont val="Calibri"/>
        <family val="2"/>
        <charset val="204"/>
      </rPr>
      <t xml:space="preserve"> </t>
    </r>
  </si>
  <si>
    <t>Выполнение работ,                                    тыс. руб.</t>
  </si>
  <si>
    <t>% освоения</t>
  </si>
  <si>
    <t>п/м, км</t>
  </si>
  <si>
    <t>тыс.руб.</t>
  </si>
  <si>
    <t>с начала года</t>
  </si>
  <si>
    <t>за текущий месяц</t>
  </si>
  <si>
    <t xml:space="preserve"> Подпрограмма 1 "Дорожное хозяйство"</t>
  </si>
  <si>
    <t>Федеральный бюджет</t>
  </si>
  <si>
    <t>1. Дороги</t>
  </si>
  <si>
    <t>ИТОГО:</t>
  </si>
  <si>
    <t>2. Ремонт</t>
  </si>
  <si>
    <t>5. Агломерации</t>
  </si>
  <si>
    <t>Агломерации</t>
  </si>
  <si>
    <t>ВСЕГО ФБ</t>
  </si>
  <si>
    <t xml:space="preserve">   Республиканский бюджет    
</t>
  </si>
  <si>
    <t>1. Мосты</t>
  </si>
  <si>
    <t>ввод 2019</t>
  </si>
  <si>
    <r>
      <rPr>
        <b/>
        <sz val="12"/>
        <color indexed="8"/>
        <rFont val="Times New Roman"/>
        <family val="1"/>
        <charset val="204"/>
      </rPr>
      <t>Кредиторская задолженность</t>
    </r>
    <r>
      <rPr>
        <sz val="11"/>
        <color indexed="8"/>
        <rFont val="Times New Roman"/>
        <family val="1"/>
        <charset val="204"/>
      </rPr>
      <t xml:space="preserve"> </t>
    </r>
    <r>
      <rPr>
        <b/>
        <sz val="11"/>
        <color indexed="8"/>
        <rFont val="Times New Roman"/>
        <family val="1"/>
        <charset val="204"/>
      </rPr>
      <t>за 2018 г.</t>
    </r>
    <r>
      <rPr>
        <sz val="11"/>
        <color indexed="8"/>
        <rFont val="Times New Roman"/>
        <family val="1"/>
        <charset val="204"/>
      </rPr>
      <t xml:space="preserve">                                         Строительство моста на 6 км Шалажи-Янди                          </t>
    </r>
    <r>
      <rPr>
        <b/>
        <sz val="12"/>
        <color indexed="8"/>
        <rFont val="Times New Roman"/>
        <family val="1"/>
        <charset val="204"/>
      </rPr>
      <t>(кассовый расход)</t>
    </r>
  </si>
  <si>
    <t>кредиторка</t>
  </si>
  <si>
    <t>ИТОГО МОСТЫ:</t>
  </si>
  <si>
    <t>2. Дороги</t>
  </si>
  <si>
    <t>ВСЕГО ДОРОГИ:</t>
  </si>
  <si>
    <t>незавершенка</t>
  </si>
  <si>
    <t>ВСЕГО КАПИТАЛЬНЫЙ РЕМОНТ:</t>
  </si>
  <si>
    <t>4. Ремонт</t>
  </si>
  <si>
    <t>1</t>
  </si>
  <si>
    <t>3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</si>
  <si>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</si>
  <si>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</si>
  <si>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</si>
  <si>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</si>
  <si>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</si>
  <si>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</si>
  <si>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</si>
  <si>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</si>
  <si>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</si>
  <si>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24</t>
  </si>
  <si>
    <t>ИТОГО РЕМОНТ:</t>
  </si>
  <si>
    <t>6. Производственные базы</t>
  </si>
  <si>
    <t>Строительство  производственной базы  Грозненского ГУДЭП</t>
  </si>
  <si>
    <t>7. Содержание</t>
  </si>
  <si>
    <t xml:space="preserve">Веденское ГУДЭП </t>
  </si>
  <si>
    <t>ГУДП "Асфальт-4"</t>
  </si>
  <si>
    <r>
      <t xml:space="preserve">Ножай-Юртовское ГУДЭП (согласно госконтракта </t>
    </r>
    <r>
      <rPr>
        <b/>
        <sz val="12"/>
        <rFont val="Calibri"/>
        <family val="2"/>
        <charset val="204"/>
      </rPr>
      <t xml:space="preserve">№019-51-4919 </t>
    </r>
    <r>
      <rPr>
        <sz val="12"/>
        <rFont val="Calibri"/>
        <family val="2"/>
        <charset val="204"/>
      </rPr>
      <t xml:space="preserve">на II полугодие </t>
    </r>
    <r>
      <rPr>
        <b/>
        <sz val="12"/>
        <rFont val="Calibri"/>
        <family val="2"/>
        <charset val="204"/>
      </rPr>
      <t>с июля по декабрь</t>
    </r>
    <r>
      <rPr>
        <sz val="12"/>
        <rFont val="Calibri"/>
        <family val="2"/>
        <charset val="204"/>
      </rPr>
      <t>)</t>
    </r>
  </si>
  <si>
    <r>
      <t xml:space="preserve">ГУДП "Асфальт-3"(согласно госконтракта </t>
    </r>
    <r>
      <rPr>
        <b/>
        <sz val="12"/>
        <rFont val="Calibri"/>
        <family val="2"/>
        <charset val="204"/>
      </rPr>
      <t>№019-519-4915</t>
    </r>
    <r>
      <rPr>
        <sz val="12"/>
        <rFont val="Calibri"/>
        <family val="2"/>
        <charset val="204"/>
      </rPr>
      <t xml:space="preserve"> на II полугодие </t>
    </r>
    <r>
      <rPr>
        <b/>
        <sz val="12"/>
        <rFont val="Calibri"/>
        <family val="2"/>
        <charset val="204"/>
      </rPr>
      <t>с июля по декабрь</t>
    </r>
    <r>
      <rPr>
        <sz val="12"/>
        <rFont val="Calibri"/>
        <family val="2"/>
        <charset val="204"/>
      </rPr>
      <t>)</t>
    </r>
  </si>
  <si>
    <r>
      <t xml:space="preserve">ГУДП "Асфальт-3"(согласно госконтракта </t>
    </r>
    <r>
      <rPr>
        <b/>
        <sz val="12"/>
        <rFont val="Calibri"/>
        <family val="2"/>
        <charset val="204"/>
      </rPr>
      <t>№019-519-4917</t>
    </r>
    <r>
      <rPr>
        <sz val="12"/>
        <rFont val="Calibri"/>
        <family val="2"/>
        <charset val="204"/>
      </rPr>
      <t xml:space="preserve"> на II полугодие </t>
    </r>
    <r>
      <rPr>
        <b/>
        <sz val="12"/>
        <rFont val="Calibri"/>
        <family val="2"/>
        <charset val="204"/>
      </rPr>
      <t>с июля по декабрь</t>
    </r>
    <r>
      <rPr>
        <sz val="12"/>
        <rFont val="Calibri"/>
        <family val="2"/>
        <charset val="204"/>
      </rPr>
      <t>)</t>
    </r>
  </si>
  <si>
    <t xml:space="preserve">итого содержание дорог                                                        </t>
  </si>
  <si>
    <t>КЖЦ на содержание по объекту "Ремонт а/д Ищерская-Грозный, км 32,4 - км 35,5</t>
  </si>
  <si>
    <t xml:space="preserve"> Разметка</t>
  </si>
  <si>
    <t xml:space="preserve">Межевание, диагностика, паспортизация </t>
  </si>
  <si>
    <r>
      <t xml:space="preserve">Кредиторская задолженность за 2018 г.                          </t>
    </r>
    <r>
      <rPr>
        <sz val="12"/>
        <color indexed="8"/>
        <rFont val="Calibri"/>
        <family val="2"/>
        <charset val="204"/>
      </rPr>
      <t xml:space="preserve">Межевание, диагностика, паспортизация </t>
    </r>
    <r>
      <rPr>
        <b/>
        <sz val="12"/>
        <color indexed="8"/>
        <rFont val="Calibri"/>
        <family val="2"/>
        <charset val="204"/>
      </rPr>
      <t>(кассовый расход)</t>
    </r>
  </si>
  <si>
    <t xml:space="preserve">Итого Межевание, диагностика, паспортизация </t>
  </si>
  <si>
    <t>Установка камер фото и видеофиксации</t>
  </si>
  <si>
    <t>Установка автомотических пунктов весогабаритного контроля</t>
  </si>
  <si>
    <t>Обустройство дорог</t>
  </si>
  <si>
    <t>всего по содержанию</t>
  </si>
  <si>
    <t>Аварийно-восстановительные работы</t>
  </si>
  <si>
    <t xml:space="preserve">Приобретение дорожной техники, оборудования
</t>
  </si>
  <si>
    <t>Проектно-изыскательские работы, экспертиза, авторский надзор</t>
  </si>
  <si>
    <r>
      <t xml:space="preserve">Кредиторская задолженность за 2018 г.                                 </t>
    </r>
    <r>
      <rPr>
        <sz val="12"/>
        <color indexed="8"/>
        <rFont val="Calibri"/>
        <family val="2"/>
        <charset val="204"/>
      </rPr>
      <t xml:space="preserve">Проектно-изыскательские работы, экспертиза, авторский надзор </t>
    </r>
    <r>
      <rPr>
        <b/>
        <sz val="12"/>
        <color indexed="8"/>
        <rFont val="Calibri"/>
        <family val="2"/>
        <charset val="204"/>
      </rPr>
      <t>( кассовый расход )</t>
    </r>
  </si>
  <si>
    <t>Итого Проектно-изыскательские работы, экспертиза, авторский надзор</t>
  </si>
  <si>
    <t>Предоставление субсидий юридическим лицам на условиях и сроках, предусмотренных по концессионным соглашениям в отношении элементов обустройства автомобильных дорог на территории Чеченской Республики, заключенным в порядке, определенном законодательством Российской Федерации</t>
  </si>
  <si>
    <t>Итого ФБ</t>
  </si>
  <si>
    <t>Итого РБ</t>
  </si>
  <si>
    <t xml:space="preserve">Всего по Министерству автомобильных дорог ЧР
</t>
  </si>
  <si>
    <t>3. Капитальный ремонт дорог</t>
  </si>
  <si>
    <t>Зам. директора ФЭД                                                И.Д. Мазаева</t>
  </si>
  <si>
    <t>Реконструкция а/д Ялхарой Бамут км 0 - км 6</t>
  </si>
  <si>
    <r>
      <t xml:space="preserve">Реконструкция а/д Н. Солкушино - Фрунзенское, км 0 - км 8,4 </t>
    </r>
    <r>
      <rPr>
        <b/>
        <sz val="12"/>
        <color theme="1"/>
        <rFont val="Calibri"/>
        <family val="2"/>
        <charset val="204"/>
        <scheme val="minor"/>
      </rPr>
      <t>ООО "СПЕЦДОРСТРОЙ"</t>
    </r>
  </si>
  <si>
    <r>
      <t xml:space="preserve">Реконструкция а/д Итум-Кали -Ведучи, км 0 - км 11 </t>
    </r>
    <r>
      <rPr>
        <b/>
        <sz val="11"/>
        <color theme="1"/>
        <rFont val="Times New Roman"/>
        <family val="1"/>
        <charset val="204"/>
      </rPr>
      <t>ООО "СПЕЦДОРСТРОЙ"</t>
    </r>
  </si>
  <si>
    <r>
      <t xml:space="preserve">Реконструкция подъезда к с. Калаус от а/д "Ищерская-Грозный", км 0 - км 2,5 (1-этап, км 0 - км 1,5) </t>
    </r>
    <r>
      <rPr>
        <b/>
        <sz val="11"/>
        <color theme="1"/>
        <rFont val="Times New Roman"/>
        <family val="1"/>
        <charset val="204"/>
      </rPr>
      <t xml:space="preserve">ООО "СПЕЦДОРСТРОЙ" </t>
    </r>
  </si>
  <si>
    <r>
      <t xml:space="preserve">Реконструкция подъезда к с. Калаус от а/д "Ищерская-Грозный", км 0 - км 2,5 (2-этап, км 1,5 - км 2,5) </t>
    </r>
    <r>
      <rPr>
        <b/>
        <sz val="12"/>
        <color theme="1"/>
        <rFont val="Calibri"/>
        <family val="2"/>
        <charset val="204"/>
        <scheme val="minor"/>
      </rPr>
      <t>ООО "СПЕЦДОРСТРОЙ"</t>
    </r>
  </si>
  <si>
    <r>
      <t xml:space="preserve">Реконструкция объезда г. Урус-Мартан, км 0 - км 6,9 (2 -этап, км 1,76 - км 6,85 ) </t>
    </r>
    <r>
      <rPr>
        <b/>
        <sz val="12"/>
        <color theme="1"/>
        <rFont val="Calibri"/>
        <family val="2"/>
        <charset val="204"/>
        <scheme val="minor"/>
      </rPr>
      <t>ООО "СПЕЦДОРСТРОЙ"</t>
    </r>
  </si>
  <si>
    <r>
      <t>Реконструкция подъезда от а/д Р-217 "Кавказ" к г. Урус-Мартан, км 0 - км 8</t>
    </r>
    <r>
      <rPr>
        <b/>
        <sz val="12"/>
        <color theme="1"/>
        <rFont val="Calibri"/>
        <family val="2"/>
        <charset val="204"/>
        <scheme val="minor"/>
      </rPr>
      <t xml:space="preserve"> ООО "СПЕЦДОРСТРОЙ"</t>
    </r>
  </si>
  <si>
    <r>
      <t xml:space="preserve">Реконструкция подъезда от а/д Р-217 "Кавказ" к г. Урус-Мартан, км 0 - км 8 </t>
    </r>
    <r>
      <rPr>
        <b/>
        <sz val="12"/>
        <color theme="1"/>
        <rFont val="Calibri"/>
        <family val="2"/>
        <charset val="204"/>
        <scheme val="minor"/>
      </rPr>
      <t>ООО "СПЕЦДОРСТРОЙ"</t>
    </r>
  </si>
  <si>
    <r>
      <t xml:space="preserve">Реконструкция моста на 14 км а/д Бачи-Юрт - Ялхой-Мохк - Ножай-Юрт - гр. Дагестана </t>
    </r>
    <r>
      <rPr>
        <b/>
        <sz val="11"/>
        <color theme="1"/>
        <rFont val="Times New Roman"/>
        <family val="1"/>
        <charset val="204"/>
      </rPr>
      <t>ООО "СПЕЦДОРСТРОЙ"</t>
    </r>
  </si>
  <si>
    <r>
      <t xml:space="preserve">Реконструкция а/д Грозный-Ведено -гр.Дагестана, км 31,2 - км 33,8 </t>
    </r>
    <r>
      <rPr>
        <b/>
        <sz val="12"/>
        <color theme="1"/>
        <rFont val="Calibri"/>
        <family val="2"/>
        <charset val="204"/>
        <scheme val="minor"/>
      </rPr>
      <t>ООО "СПЕЦДОРСТРОЙ"</t>
    </r>
  </si>
  <si>
    <r>
      <t xml:space="preserve">Реконструкция подъезда от а/д "Ойсхара-Курчалой-Мескер-Юрт" к с. Курчалой, км 0 - км 1,4 </t>
    </r>
    <r>
      <rPr>
        <b/>
        <sz val="12"/>
        <color theme="1"/>
        <rFont val="Calibri"/>
        <family val="2"/>
        <charset val="204"/>
        <scheme val="minor"/>
      </rPr>
      <t>ООО "СПЕЦДОРСТРОЙ"</t>
    </r>
  </si>
  <si>
    <r>
      <t xml:space="preserve">Капитальный ремонт а/д Марзой-Мохк-Первомайское, км 5 - км 7,1 </t>
    </r>
    <r>
      <rPr>
        <b/>
        <sz val="11"/>
        <color theme="1"/>
        <rFont val="Times New Roman"/>
        <family val="1"/>
        <charset val="204"/>
      </rPr>
      <t xml:space="preserve">ООО "СПЕЦДОРСТРОЙ" </t>
    </r>
  </si>
  <si>
    <r>
      <t xml:space="preserve">Реконструкция моста на 18 км а/д Саясан - Беной -Беной-Ведено </t>
    </r>
    <r>
      <rPr>
        <b/>
        <sz val="11"/>
        <color theme="1"/>
        <rFont val="Times New Roman"/>
        <family val="1"/>
        <charset val="204"/>
      </rPr>
      <t>ООО "СПЕЦДОРСТРОЙ"</t>
    </r>
  </si>
  <si>
    <r>
      <t xml:space="preserve">Ремонт а/д Ассиновская-Аршты, км 9,1 - км 13,2 </t>
    </r>
    <r>
      <rPr>
        <b/>
        <sz val="11"/>
        <color theme="1"/>
        <rFont val="Times New Roman"/>
        <family val="1"/>
        <charset val="204"/>
      </rPr>
      <t>ООО "СПЕЦДОРСТРОЙ"</t>
    </r>
  </si>
  <si>
    <r>
      <t>Ремонт подъезда от а/д "Шали-Аргунский мост" к с.Дуба - Юрт, км 9-км 12 (выборочно 1,2 км); км 13,1 - км 17,1</t>
    </r>
    <r>
      <rPr>
        <b/>
        <sz val="12"/>
        <color theme="1"/>
        <rFont val="Calibri"/>
        <family val="2"/>
        <charset val="204"/>
        <scheme val="minor"/>
      </rPr>
      <t xml:space="preserve"> ООО "СПЕЦДОРСТРОЙ"</t>
    </r>
  </si>
  <si>
    <r>
      <t xml:space="preserve">Ремонт а/д Братское - Надтеречное-Правобережное,        км 0 - км 6 </t>
    </r>
    <r>
      <rPr>
        <b/>
        <sz val="11"/>
        <color theme="1"/>
        <rFont val="Times New Roman"/>
        <family val="1"/>
        <charset val="204"/>
      </rPr>
      <t>ООО "СПЕЦДОРСТРОЙ"</t>
    </r>
  </si>
  <si>
    <r>
      <t xml:space="preserve">Ремонт а/д Даттах-Зандак-Ара-Беной, км 3,7 - км 5,9 </t>
    </r>
    <r>
      <rPr>
        <b/>
        <sz val="11"/>
        <color theme="1"/>
        <rFont val="Times New Roman"/>
        <family val="1"/>
        <charset val="204"/>
      </rPr>
      <t>ООО "СПЕЦДОРСТРОЙ"</t>
    </r>
  </si>
  <si>
    <r>
      <t xml:space="preserve">Строительство моста на 3 км а/д Ялхорой-Бамут </t>
    </r>
    <r>
      <rPr>
        <b/>
        <sz val="11"/>
        <color theme="1"/>
        <rFont val="Times New Roman"/>
        <family val="1"/>
        <charset val="204"/>
      </rPr>
      <t>ООО "СПЕЦДОРСТРОЙ"</t>
    </r>
  </si>
  <si>
    <r>
      <t xml:space="preserve">Капитальный ремонт а/д Ищерская-Червленная, км 0- км 6 </t>
    </r>
    <r>
      <rPr>
        <b/>
        <sz val="11"/>
        <color theme="1"/>
        <rFont val="Times New Roman"/>
        <family val="1"/>
        <charset val="204"/>
      </rPr>
      <t>ООО "СПЕЦДОРСТРОЙ"</t>
    </r>
  </si>
  <si>
    <r>
      <t xml:space="preserve">Реконструкция моста на 8 км подъезда от а/д Р-217 "Кавказ" к с. Аллерой </t>
    </r>
    <r>
      <rPr>
        <b/>
        <sz val="11"/>
        <color theme="1"/>
        <rFont val="Times New Roman"/>
        <family val="1"/>
        <charset val="204"/>
      </rPr>
      <t>ООО "СПЕЦДОРСТРОЙ"</t>
    </r>
  </si>
  <si>
    <r>
      <t xml:space="preserve">Строительство моста на 6 км а/д Ялхорой - Бамут </t>
    </r>
    <r>
      <rPr>
        <b/>
        <sz val="11"/>
        <color theme="1"/>
        <rFont val="Times New Roman"/>
        <family val="1"/>
        <charset val="204"/>
      </rPr>
      <t>ООО "СПЕЦДОРСТРОЙ"</t>
    </r>
  </si>
  <si>
    <r>
      <t>Ремонт а/д "Дышне-Ведено-Дарго" км 15 - км 22</t>
    </r>
    <r>
      <rPr>
        <b/>
        <sz val="11"/>
        <color theme="1"/>
        <rFont val="Times New Roman"/>
        <family val="1"/>
        <charset val="204"/>
      </rPr>
      <t xml:space="preserve"> ООО "СПЕЦДОРСТРОЙ"</t>
    </r>
  </si>
  <si>
    <r>
      <t xml:space="preserve">Ремонт а/д Даттах-Зандак-Ара-Беной, км 5,9 - км6,6 </t>
    </r>
    <r>
      <rPr>
        <b/>
        <sz val="12"/>
        <color theme="1"/>
        <rFont val="Calibri"/>
        <family val="2"/>
        <charset val="204"/>
        <scheme val="minor"/>
      </rPr>
      <t>ООО "СПЕЦДОРСТРОЙ"</t>
    </r>
  </si>
  <si>
    <r>
      <t>Ремонт а/д Бачи-Юрт - Ялхой-Мохк-Ножай-Юрт -гр. Дагестана, км 40,5 - км 42,6</t>
    </r>
    <r>
      <rPr>
        <b/>
        <sz val="11"/>
        <color theme="1"/>
        <rFont val="Times New Roman"/>
        <family val="1"/>
        <charset val="204"/>
      </rPr>
      <t xml:space="preserve"> ООО "СПЕЦДОРСТРОЙ"</t>
    </r>
  </si>
  <si>
    <r>
      <t xml:space="preserve">Ремонт а/д "Шали-Тевзена-Элистанжи-Ведено, км 22 - км 30 (с ремонтом трубы) </t>
    </r>
    <r>
      <rPr>
        <b/>
        <sz val="12"/>
        <color theme="1"/>
        <rFont val="Calibri"/>
        <family val="2"/>
        <charset val="204"/>
        <scheme val="minor"/>
      </rPr>
      <t>ООО "СПЕЦДОРСТРОЙ"</t>
    </r>
  </si>
  <si>
    <r>
      <t xml:space="preserve">Ремонт подъезда от а/д "Саясан - Беной - Беной-Ведено" к с. Денги-Юрт, км 0 - км 2,6 </t>
    </r>
    <r>
      <rPr>
        <b/>
        <sz val="12"/>
        <color theme="1"/>
        <rFont val="Calibri"/>
        <family val="2"/>
        <charset val="204"/>
        <scheme val="minor"/>
      </rPr>
      <t>ООО "СПЕЦДОРСТРОЙ"</t>
    </r>
  </si>
  <si>
    <r>
      <t xml:space="preserve">Ремонт подъезда от а/д Ищерская-Грозный, к с. Садовое, км 0 - км 4,7 (выборочно); км 4,7 - км 5,5 </t>
    </r>
    <r>
      <rPr>
        <b/>
        <sz val="12"/>
        <color theme="1"/>
        <rFont val="Calibri"/>
        <family val="2"/>
        <charset val="204"/>
        <scheme val="minor"/>
      </rPr>
      <t>ООО "СПЕЦДОРСТРОЙ"</t>
    </r>
  </si>
  <si>
    <r>
      <t xml:space="preserve">Ремонт подъезд от "Р-215 Астрахань-Кочубей-Кизляр-Махачкала, подъезд к г. Грозный" к ст. Петропаловское км 0 - км 3,6 </t>
    </r>
    <r>
      <rPr>
        <b/>
        <sz val="11"/>
        <color theme="1"/>
        <rFont val="Times New Roman"/>
        <family val="1"/>
        <charset val="204"/>
      </rPr>
      <t>ООО "СПЕЦДОРСТРОЙ"</t>
    </r>
  </si>
  <si>
    <r>
      <t xml:space="preserve">Ремонт подъезда от а/д "Ищерская-Червленная" к с.Николаевское, км 0- км 1,9 </t>
    </r>
    <r>
      <rPr>
        <b/>
        <sz val="11"/>
        <color theme="1"/>
        <rFont val="Times New Roman"/>
        <family val="1"/>
        <charset val="204"/>
      </rPr>
      <t>ООО "СПЕЦДОРСТРОЙ"</t>
    </r>
  </si>
  <si>
    <r>
      <t xml:space="preserve">Ремонт подъезда от а/д "Саясан - Беной - Беной-Ведено" к с. Гендерген, км 1,6- км 2,9; км 5 - км 5,7 </t>
    </r>
    <r>
      <rPr>
        <b/>
        <sz val="12"/>
        <color theme="1"/>
        <rFont val="Calibri"/>
        <family val="2"/>
        <charset val="204"/>
        <scheme val="minor"/>
      </rPr>
      <t>ООО "СПЕЦДОРСТРОЙ"</t>
    </r>
  </si>
  <si>
    <r>
      <t xml:space="preserve">Ремонт подъезда от а/д "Ищерская-Червленная" к с.Юбилейное, км 0- км 3 </t>
    </r>
    <r>
      <rPr>
        <b/>
        <sz val="11"/>
        <color theme="1"/>
        <rFont val="Times New Roman"/>
        <family val="1"/>
        <charset val="204"/>
      </rPr>
      <t>ООО "СПЕЦДОРСТРОЙ"</t>
    </r>
  </si>
  <si>
    <r>
      <t xml:space="preserve">Ремонт а/д Центарой-Белгатой-Дарго, км 0 - км 11,7 </t>
    </r>
    <r>
      <rPr>
        <b/>
        <sz val="11"/>
        <color theme="1"/>
        <rFont val="Times New Roman"/>
        <family val="1"/>
        <charset val="204"/>
      </rPr>
      <t>ООО "СПЕЦДОРСТРОЙ"</t>
    </r>
  </si>
  <si>
    <r>
      <t>Ремонт подъезда от а/д "Саясан - Беной - Беной-Ведено" к с. Лем-Корц, км 0 - км 2,6 (школа Оси-Юрт)</t>
    </r>
    <r>
      <rPr>
        <b/>
        <sz val="12"/>
        <color theme="1"/>
        <rFont val="Calibri"/>
        <family val="2"/>
        <charset val="204"/>
        <scheme val="minor"/>
      </rPr>
      <t xml:space="preserve"> ООО "СПЕЦДОРСТРОЙ"</t>
    </r>
  </si>
  <si>
    <r>
      <t xml:space="preserve">Ремонт подъезда от а/д "Дышне-Ведено-Дарго" к с. Эрсиной, км0 - км 10,2 </t>
    </r>
    <r>
      <rPr>
        <b/>
        <sz val="11"/>
        <color theme="1"/>
        <rFont val="Times New Roman"/>
        <family val="1"/>
        <charset val="204"/>
      </rPr>
      <t>ООО "СПЕЦДОРСТРОЙ"</t>
    </r>
  </si>
  <si>
    <r>
      <t xml:space="preserve">Ремонт подъезд от "Р-215 Астрахань-Кочубей-Кизляр-Махачкала, подъезд к г. Грозный" к с. Харьковское, км2,9 - км 5,2 </t>
    </r>
    <r>
      <rPr>
        <b/>
        <sz val="11"/>
        <color theme="1"/>
        <rFont val="Times New Roman"/>
        <family val="1"/>
        <charset val="204"/>
      </rPr>
      <t>ООО"МЕГАТРАНС"</t>
    </r>
  </si>
  <si>
    <r>
      <t xml:space="preserve">Ремонт а/д Горагорский- Малгобек, км 0 - км 13,6 </t>
    </r>
    <r>
      <rPr>
        <b/>
        <sz val="12"/>
        <color theme="1"/>
        <rFont val="Calibri"/>
        <family val="2"/>
        <charset val="204"/>
        <scheme val="minor"/>
      </rPr>
      <t>ООО "СПЕЦДОРСТРОЙ"</t>
    </r>
  </si>
  <si>
    <r>
      <t xml:space="preserve">Ремонт подъезда от а/д Р-217 "Кавказ-Центарой" к с. Согунты, км 1,5 - км 2,0 </t>
    </r>
    <r>
      <rPr>
        <b/>
        <sz val="11"/>
        <color theme="1"/>
        <rFont val="Times New Roman"/>
        <family val="1"/>
        <charset val="204"/>
      </rPr>
      <t>ООО"МЕГАТРАНС"</t>
    </r>
  </si>
  <si>
    <r>
      <t xml:space="preserve">Ремонт подъезда от а/д Р-217 "Кавказ" к с. Хамби-Ирзи, км 0,2 - км 1,2 </t>
    </r>
    <r>
      <rPr>
        <b/>
        <sz val="11"/>
        <color theme="1"/>
        <rFont val="Times New Roman"/>
        <family val="1"/>
        <charset val="204"/>
      </rPr>
      <t>ГУП"Спецдотехника"</t>
    </r>
  </si>
  <si>
    <r>
      <t xml:space="preserve">Ремонт а/д Грозный-Ведено-гр. Дагестана, км 56 - км 61,1  </t>
    </r>
    <r>
      <rPr>
        <b/>
        <sz val="11"/>
        <color theme="1"/>
        <rFont val="Times New Roman"/>
        <family val="1"/>
        <charset val="204"/>
      </rPr>
      <t>ООО "СПЕЦДОРСТРОЙ"</t>
    </r>
  </si>
  <si>
    <t>Справка                                                                                                                                                            о выполнении дорожных работ по Министерству автомобильных дорог ЧР                                за январь - декабрь 2019г.</t>
  </si>
  <si>
    <r>
      <t xml:space="preserve">6 888,500 </t>
    </r>
    <r>
      <rPr>
        <b/>
        <sz val="10"/>
        <rFont val="Calibri"/>
        <family val="2"/>
        <charset val="204"/>
        <scheme val="minor"/>
      </rPr>
      <t>Объем согласно г/к (экономия по торгам)</t>
    </r>
  </si>
  <si>
    <r>
      <t xml:space="preserve">89 996,008 </t>
    </r>
    <r>
      <rPr>
        <b/>
        <sz val="10"/>
        <rFont val="Calibri"/>
        <family val="2"/>
        <charset val="204"/>
        <scheme val="minor"/>
      </rPr>
      <t>Объем согласно г/к (экономия по торгам)</t>
    </r>
  </si>
  <si>
    <r>
      <t xml:space="preserve">Ремонт а/д Ищерская-Грозный, км 32,4 - км 35,5 </t>
    </r>
    <r>
      <rPr>
        <b/>
        <sz val="11"/>
        <color theme="1"/>
        <rFont val="Times New Roman"/>
        <family val="1"/>
        <charset val="204"/>
      </rPr>
      <t>ГУП"Спецдортехника"</t>
    </r>
  </si>
  <si>
    <r>
      <t xml:space="preserve">Ремонт а/д Ищерская-Грозный, км 39,5 - км 44 </t>
    </r>
    <r>
      <rPr>
        <b/>
        <sz val="11"/>
        <color theme="1"/>
        <rFont val="Times New Roman"/>
        <family val="1"/>
        <charset val="204"/>
      </rPr>
      <t>ГУП"Спецдортехника"</t>
    </r>
  </si>
  <si>
    <r>
      <t xml:space="preserve">Ремонт а/д Ищерская-Грозный, км 68 - км 70,4 </t>
    </r>
    <r>
      <rPr>
        <b/>
        <sz val="12"/>
        <color theme="1"/>
        <rFont val="Calibri"/>
        <family val="2"/>
        <charset val="204"/>
        <scheme val="minor"/>
      </rPr>
      <t>ГУП"Спецдортехника"</t>
    </r>
  </si>
  <si>
    <r>
      <rPr>
        <b/>
        <sz val="12"/>
        <color indexed="8"/>
        <rFont val="Times New Roman"/>
        <family val="1"/>
        <charset val="204"/>
      </rPr>
      <t xml:space="preserve"> Кредиторская задолженность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за 2018 г.                           </t>
    </r>
    <r>
      <rPr>
        <sz val="12"/>
        <color indexed="8"/>
        <rFont val="Times New Roman"/>
        <family val="1"/>
        <charset val="204"/>
      </rPr>
      <t xml:space="preserve"> Реконструкция подъезда от а/д Р-217 "Кавказ" к г. Урус-Мартан, км 0 - км 8 </t>
    </r>
    <r>
      <rPr>
        <b/>
        <sz val="12"/>
        <color indexed="8"/>
        <rFont val="Times New Roman"/>
        <family val="1"/>
        <charset val="204"/>
      </rPr>
      <t>(кассовый расход)</t>
    </r>
  </si>
  <si>
    <r>
      <t xml:space="preserve">Ремонт подъезда от а/д Р-217 "Кавказ" к с. Кулары, км  0 - км 2,2 </t>
    </r>
    <r>
      <rPr>
        <b/>
        <sz val="11"/>
        <color theme="1"/>
        <rFont val="Times New Roman"/>
        <family val="1"/>
        <charset val="204"/>
      </rPr>
      <t>ГУП"Спецдортехника"</t>
    </r>
  </si>
  <si>
    <r>
      <t xml:space="preserve">Ремонт а/д Ищерская-Грозный, км 39,5 - км 44 </t>
    </r>
    <r>
      <rPr>
        <b/>
        <sz val="12"/>
        <color theme="1"/>
        <rFont val="Calibri"/>
        <family val="2"/>
        <charset val="204"/>
        <scheme val="minor"/>
      </rPr>
      <t>ГУП"Спецдортехника"</t>
    </r>
  </si>
  <si>
    <r>
      <t xml:space="preserve">Реконструкция подъезда к с. Калаус от а/д "Ищерская-Грозный", км 0 - км 2,5 (2-этап, км 1,5 - км 2,5)  </t>
    </r>
    <r>
      <rPr>
        <b/>
        <sz val="12"/>
        <color theme="1"/>
        <rFont val="Calibri"/>
        <family val="2"/>
        <charset val="204"/>
        <scheme val="minor"/>
      </rPr>
      <t>ООО "СПЕЦДОРСТРОЙ"</t>
    </r>
  </si>
  <si>
    <r>
      <t xml:space="preserve">Ремонт а/д Грозный-Ведено-гр. Дагестана, км 56 - км 61,1 </t>
    </r>
    <r>
      <rPr>
        <b/>
        <sz val="11"/>
        <color theme="1"/>
        <rFont val="Times New Roman"/>
        <family val="1"/>
        <charset val="204"/>
      </rPr>
      <t>ООО "СПЕЦДОРСТРОЙ"</t>
    </r>
  </si>
  <si>
    <r>
      <t xml:space="preserve">Ремонт подъезда от а/д "Гудермес-Азамат-Юрт" к с. Азамат-Юрт,км0-км1,2 </t>
    </r>
    <r>
      <rPr>
        <b/>
        <sz val="11"/>
        <color theme="1"/>
        <rFont val="Times New Roman"/>
        <family val="1"/>
        <charset val="204"/>
      </rPr>
      <t>ООО "СПЕЦДОРСТРОЙ"</t>
    </r>
  </si>
  <si>
    <r>
      <t xml:space="preserve">Капитальный ремонт а/д Ножай-Юрт-Зандак-Симсир, км 3,8- км 6,8 </t>
    </r>
    <r>
      <rPr>
        <b/>
        <sz val="11"/>
        <color theme="1"/>
        <rFont val="Times New Roman"/>
        <family val="1"/>
        <charset val="204"/>
      </rPr>
      <t>ООО "СПЕЦДОРСТРОЙ"</t>
    </r>
  </si>
  <si>
    <r>
      <t>Ремонт подъезда от а/д "Согунты-Кошкельды" к с. Бешил-ирзу, км0-км4,7</t>
    </r>
    <r>
      <rPr>
        <b/>
        <sz val="11"/>
        <color theme="1"/>
        <rFont val="Times New Roman"/>
        <family val="1"/>
        <charset val="204"/>
      </rPr>
      <t xml:space="preserve"> ООО "СПЕЦДОРСТРОЙ"</t>
    </r>
  </si>
  <si>
    <r>
      <t xml:space="preserve">Ремонт а/д Первомайское - Кень-Юрт, км0-к 2,6 </t>
    </r>
    <r>
      <rPr>
        <b/>
        <sz val="11"/>
        <color theme="1"/>
        <rFont val="Times New Roman"/>
        <family val="1"/>
        <charset val="204"/>
      </rPr>
      <t>ООО "СПЕЦДОРСТРОЙ"</t>
    </r>
  </si>
  <si>
    <t>ООО "СПЕЦДОРСТРОЙ"</t>
  </si>
  <si>
    <t>ГУП"Спецдортехника"</t>
  </si>
  <si>
    <t>ООО"МЕГАТРАНС"</t>
  </si>
  <si>
    <r>
      <t xml:space="preserve">Капитальный ремонт подъезда от а/д "Ищерская-Грозный"к с. Серноводское, км 0 - км 12,4 </t>
    </r>
    <r>
      <rPr>
        <b/>
        <sz val="11"/>
        <color theme="1"/>
        <rFont val="Times New Roman"/>
        <family val="1"/>
        <charset val="204"/>
      </rPr>
      <t>ООО"МЕГАТРАНС"</t>
    </r>
  </si>
  <si>
    <r>
      <t xml:space="preserve">Ремонт а/д Грозный-Ведено-гр. Дагестана, км 67,4 - км 69 </t>
    </r>
    <r>
      <rPr>
        <b/>
        <sz val="11"/>
        <color theme="1"/>
        <rFont val="Times New Roman"/>
        <family val="1"/>
        <charset val="204"/>
      </rPr>
      <t>ООО"МЕГАТРАНС"</t>
    </r>
  </si>
  <si>
    <t>бкад дс</t>
  </si>
  <si>
    <t>переходящий на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</si>
</sst>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#,##0.000"/>
    <numFmt numFmtId="165" formatCode="0.0"/>
    <numFmt numFmtId="166" formatCode="#,##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8"/>
      <name val="Calibri"/>
      <family val="2"/>
      <charset val="204"/>
    </font>
    <font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114">
    <xf numFmtId="0" fontId="0" fillId="0" borderId="0" xfId="0"/>
    <xf numFmtId="0" fontId="0" fillId="0" borderId="0" xfId="0" applyFill="1"/>
    <xf numFmtId="0" fontId="0" fillId="0" borderId="0" xfId="0" applyFill="1" applyBorder="1" applyAlignment="1"/>
    <xf numFmtId="0" fontId="9" fillId="0" borderId="9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left" vertical="center" wrapText="1"/>
    </xf>
    <xf numFmtId="164" fontId="0" fillId="0" borderId="0" xfId="0" applyNumberFormat="1" applyFill="1"/>
    <xf numFmtId="0" fontId="1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4" fontId="13" fillId="0" borderId="9" xfId="0" applyNumberFormat="1" applyFont="1" applyFill="1" applyBorder="1" applyAlignment="1">
      <alignment horizontal="center" vertical="top"/>
    </xf>
    <xf numFmtId="164" fontId="13" fillId="0" borderId="9" xfId="0" applyNumberFormat="1" applyFont="1" applyFill="1" applyBorder="1" applyAlignment="1">
      <alignment horizontal="center" vertical="top"/>
    </xf>
    <xf numFmtId="0" fontId="0" fillId="0" borderId="0" xfId="0" applyFont="1" applyFill="1"/>
    <xf numFmtId="0" fontId="10" fillId="0" borderId="12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wrapText="1"/>
    </xf>
    <xf numFmtId="166" fontId="10" fillId="0" borderId="9" xfId="0" applyNumberFormat="1" applyFont="1" applyFill="1" applyBorder="1" applyAlignment="1">
      <alignment horizontal="center" vertical="top"/>
    </xf>
    <xf numFmtId="164" fontId="10" fillId="0" borderId="9" xfId="0" applyNumberFormat="1" applyFont="1" applyFill="1" applyBorder="1" applyAlignment="1">
      <alignment horizontal="center" vertical="top"/>
    </xf>
    <xf numFmtId="0" fontId="10" fillId="0" borderId="0" xfId="2" applyFont="1" applyFill="1" applyBorder="1" applyAlignment="1">
      <alignment horizontal="left" vertical="center" wrapText="1"/>
    </xf>
    <xf numFmtId="0" fontId="13" fillId="0" borderId="9" xfId="2" applyFont="1" applyFill="1" applyBorder="1" applyAlignment="1">
      <alignment horizontal="left" vertical="center" wrapText="1"/>
    </xf>
    <xf numFmtId="166" fontId="13" fillId="0" borderId="9" xfId="0" applyNumberFormat="1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top"/>
    </xf>
    <xf numFmtId="0" fontId="17" fillId="0" borderId="9" xfId="3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 wrapText="1"/>
    </xf>
    <xf numFmtId="164" fontId="11" fillId="0" borderId="9" xfId="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vertical="center" wrapText="1"/>
    </xf>
    <xf numFmtId="0" fontId="18" fillId="0" borderId="0" xfId="0" applyFont="1" applyFill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/>
    </xf>
    <xf numFmtId="164" fontId="10" fillId="0" borderId="9" xfId="2" applyNumberFormat="1" applyFont="1" applyFill="1" applyBorder="1" applyAlignment="1">
      <alignment horizontal="center" vertical="center" wrapText="1"/>
    </xf>
    <xf numFmtId="164" fontId="10" fillId="0" borderId="9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9" xfId="0" applyFont="1" applyFill="1" applyBorder="1" applyAlignment="1">
      <alignment horizontal="left" vertical="top" wrapText="1"/>
    </xf>
    <xf numFmtId="164" fontId="13" fillId="0" borderId="9" xfId="0" applyNumberFormat="1" applyFont="1" applyFill="1" applyBorder="1" applyAlignment="1">
      <alignment horizontal="center" vertical="center"/>
    </xf>
    <xf numFmtId="166" fontId="13" fillId="0" borderId="9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165" fontId="15" fillId="0" borderId="9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/>
    </xf>
    <xf numFmtId="165" fontId="10" fillId="0" borderId="9" xfId="0" applyNumberFormat="1" applyFont="1" applyFill="1" applyBorder="1" applyAlignment="1">
      <alignment horizontal="center" vertical="center"/>
    </xf>
    <xf numFmtId="164" fontId="25" fillId="0" borderId="9" xfId="0" applyNumberFormat="1" applyFont="1" applyFill="1" applyBorder="1" applyAlignment="1">
      <alignment horizontal="center" vertical="top"/>
    </xf>
    <xf numFmtId="3" fontId="16" fillId="0" borderId="9" xfId="0" applyNumberFormat="1" applyFont="1" applyFill="1" applyBorder="1" applyAlignment="1">
      <alignment horizontal="center" vertical="top" wrapText="1"/>
    </xf>
    <xf numFmtId="4" fontId="11" fillId="0" borderId="9" xfId="0" applyNumberFormat="1" applyFont="1" applyFill="1" applyBorder="1" applyAlignment="1">
      <alignment vertical="top" wrapText="1"/>
    </xf>
    <xf numFmtId="166" fontId="5" fillId="0" borderId="9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wrapText="1"/>
    </xf>
    <xf numFmtId="0" fontId="28" fillId="0" borderId="9" xfId="0" applyFont="1" applyFill="1" applyBorder="1" applyAlignment="1">
      <alignment wrapText="1"/>
    </xf>
    <xf numFmtId="166" fontId="13" fillId="0" borderId="9" xfId="0" applyNumberFormat="1" applyFont="1" applyFill="1" applyBorder="1" applyAlignment="1">
      <alignment horizontal="center" vertical="center" wrapText="1"/>
    </xf>
    <xf numFmtId="164" fontId="13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/>
    <xf numFmtId="0" fontId="13" fillId="0" borderId="15" xfId="3" applyFont="1" applyFill="1" applyBorder="1" applyAlignment="1">
      <alignment horizontal="left" vertical="top" wrapText="1"/>
    </xf>
    <xf numFmtId="0" fontId="5" fillId="0" borderId="9" xfId="0" applyFont="1" applyFill="1" applyBorder="1" applyAlignment="1"/>
    <xf numFmtId="164" fontId="6" fillId="0" borderId="9" xfId="0" applyNumberFormat="1" applyFont="1" applyFill="1" applyBorder="1" applyAlignment="1">
      <alignment horizontal="center" vertical="center"/>
    </xf>
    <xf numFmtId="0" fontId="31" fillId="0" borderId="15" xfId="3" applyFont="1" applyFill="1" applyBorder="1" applyAlignment="1">
      <alignment horizontal="left" vertical="top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6" fillId="0" borderId="15" xfId="3" applyFont="1" applyFill="1" applyBorder="1" applyAlignment="1">
      <alignment vertical="top" wrapText="1"/>
    </xf>
    <xf numFmtId="0" fontId="16" fillId="0" borderId="0" xfId="0" applyFont="1" applyFill="1"/>
    <xf numFmtId="0" fontId="8" fillId="0" borderId="9" xfId="0" applyFont="1" applyFill="1" applyBorder="1" applyAlignment="1">
      <alignment vertical="center"/>
    </xf>
    <xf numFmtId="0" fontId="6" fillId="0" borderId="9" xfId="0" applyFont="1" applyFill="1" applyBorder="1"/>
    <xf numFmtId="0" fontId="6" fillId="0" borderId="9" xfId="0" applyFont="1" applyFill="1" applyBorder="1" applyAlignment="1">
      <alignment vertical="top" wrapText="1"/>
    </xf>
    <xf numFmtId="0" fontId="5" fillId="0" borderId="9" xfId="0" applyFont="1" applyFill="1" applyBorder="1"/>
    <xf numFmtId="0" fontId="5" fillId="0" borderId="0" xfId="0" applyFont="1" applyFill="1"/>
    <xf numFmtId="0" fontId="0" fillId="2" borderId="0" xfId="0" applyFill="1"/>
    <xf numFmtId="0" fontId="16" fillId="0" borderId="9" xfId="3" applyFont="1" applyFill="1" applyBorder="1" applyAlignment="1">
      <alignment vertical="center" wrapText="1"/>
    </xf>
    <xf numFmtId="164" fontId="0" fillId="0" borderId="0" xfId="0" applyNumberFormat="1" applyFon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3" borderId="0" xfId="0" applyFill="1"/>
    <xf numFmtId="0" fontId="14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top" wrapText="1"/>
    </xf>
    <xf numFmtId="43" fontId="6" fillId="0" borderId="3" xfId="1" applyFont="1" applyFill="1" applyBorder="1" applyAlignment="1">
      <alignment horizontal="center" vertical="top" wrapText="1"/>
    </xf>
    <xf numFmtId="43" fontId="6" fillId="0" borderId="6" xfId="1" applyFont="1" applyFill="1" applyBorder="1" applyAlignment="1">
      <alignment horizontal="center" vertical="top" wrapText="1"/>
    </xf>
    <xf numFmtId="43" fontId="6" fillId="0" borderId="8" xfId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24" fillId="0" borderId="13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left" vertical="center" wrapText="1"/>
    </xf>
    <xf numFmtId="165" fontId="23" fillId="0" borderId="9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view="pageBreakPreview" topLeftCell="A76" zoomScale="115" zoomScaleNormal="100" zoomScaleSheetLayoutView="115" workbookViewId="0">
      <selection activeCell="I79" sqref="I79"/>
    </sheetView>
  </sheetViews>
  <sheetFormatPr defaultRowHeight="15" x14ac:dyDescent="0.25"/>
  <cols>
    <col min="1" max="1" width="3.7109375" style="1" customWidth="1"/>
    <col min="2" max="2" width="32.7109375" style="1" customWidth="1"/>
    <col min="3" max="3" width="8" style="1" customWidth="1"/>
    <col min="4" max="4" width="14.7109375" style="1" customWidth="1"/>
    <col min="5" max="5" width="14.5703125" style="1" customWidth="1"/>
    <col min="6" max="6" width="12.7109375" style="1" customWidth="1"/>
    <col min="7" max="7" width="7.42578125" style="1" customWidth="1"/>
    <col min="8" max="8" width="13" style="1" customWidth="1"/>
    <col min="9" max="9" width="22.7109375" style="1" customWidth="1"/>
    <col min="10" max="10" width="17.28515625" style="1" customWidth="1"/>
    <col min="11" max="16384" width="9.140625" style="1"/>
  </cols>
  <sheetData>
    <row r="1" spans="1:10" x14ac:dyDescent="0.25">
      <c r="A1" s="73" t="s">
        <v>109</v>
      </c>
      <c r="B1" s="74"/>
      <c r="C1" s="74"/>
      <c r="D1" s="74"/>
      <c r="E1" s="74"/>
      <c r="F1" s="74"/>
      <c r="G1" s="75"/>
    </row>
    <row r="2" spans="1:10" x14ac:dyDescent="0.25">
      <c r="A2" s="76"/>
      <c r="B2" s="77"/>
      <c r="C2" s="77"/>
      <c r="D2" s="77"/>
      <c r="E2" s="77"/>
      <c r="F2" s="77"/>
      <c r="G2" s="78"/>
    </row>
    <row r="3" spans="1:10" ht="26.25" customHeight="1" x14ac:dyDescent="0.25">
      <c r="A3" s="79"/>
      <c r="B3" s="80"/>
      <c r="C3" s="80"/>
      <c r="D3" s="80"/>
      <c r="E3" s="80"/>
      <c r="F3" s="80"/>
      <c r="G3" s="81"/>
    </row>
    <row r="4" spans="1:10" x14ac:dyDescent="0.25">
      <c r="A4" s="82" t="s">
        <v>0</v>
      </c>
      <c r="B4" s="83" t="s">
        <v>1</v>
      </c>
      <c r="C4" s="84" t="s">
        <v>2</v>
      </c>
      <c r="D4" s="85"/>
      <c r="E4" s="83" t="s">
        <v>3</v>
      </c>
      <c r="F4" s="83"/>
      <c r="G4" s="88" t="s">
        <v>4</v>
      </c>
    </row>
    <row r="5" spans="1:10" x14ac:dyDescent="0.25">
      <c r="A5" s="82"/>
      <c r="B5" s="83"/>
      <c r="C5" s="86"/>
      <c r="D5" s="87"/>
      <c r="E5" s="83"/>
      <c r="F5" s="83"/>
      <c r="G5" s="89"/>
    </row>
    <row r="6" spans="1:10" x14ac:dyDescent="0.25">
      <c r="A6" s="82"/>
      <c r="B6" s="83"/>
      <c r="C6" s="82" t="s">
        <v>5</v>
      </c>
      <c r="D6" s="82" t="s">
        <v>6</v>
      </c>
      <c r="E6" s="82" t="s">
        <v>7</v>
      </c>
      <c r="F6" s="90" t="s">
        <v>8</v>
      </c>
      <c r="G6" s="89"/>
      <c r="H6" s="2"/>
      <c r="I6" s="2"/>
    </row>
    <row r="7" spans="1:10" x14ac:dyDescent="0.25">
      <c r="A7" s="82"/>
      <c r="B7" s="83"/>
      <c r="C7" s="82"/>
      <c r="D7" s="82"/>
      <c r="E7" s="82"/>
      <c r="F7" s="82"/>
      <c r="G7" s="89"/>
    </row>
    <row r="8" spans="1:10" ht="18.75" x14ac:dyDescent="0.25">
      <c r="A8" s="91" t="s">
        <v>9</v>
      </c>
      <c r="B8" s="92"/>
      <c r="C8" s="92"/>
      <c r="D8" s="92"/>
      <c r="E8" s="92"/>
      <c r="F8" s="93"/>
      <c r="G8" s="89"/>
    </row>
    <row r="9" spans="1:10" ht="18.75" x14ac:dyDescent="0.25">
      <c r="A9" s="94" t="s">
        <v>10</v>
      </c>
      <c r="B9" s="95"/>
      <c r="C9" s="95"/>
      <c r="D9" s="95"/>
      <c r="E9" s="95"/>
      <c r="F9" s="96"/>
      <c r="G9" s="89"/>
    </row>
    <row r="10" spans="1:10" ht="18.75" x14ac:dyDescent="0.25">
      <c r="A10" s="94" t="s">
        <v>11</v>
      </c>
      <c r="B10" s="95"/>
      <c r="C10" s="95"/>
      <c r="D10" s="95"/>
      <c r="E10" s="95"/>
      <c r="F10" s="95"/>
      <c r="G10" s="96"/>
    </row>
    <row r="11" spans="1:10" ht="63" x14ac:dyDescent="0.25">
      <c r="A11" s="3">
        <v>1</v>
      </c>
      <c r="B11" s="4" t="s">
        <v>77</v>
      </c>
      <c r="C11" s="5">
        <v>7.9</v>
      </c>
      <c r="D11" s="6">
        <v>159650.4</v>
      </c>
      <c r="E11" s="6">
        <v>159650.4</v>
      </c>
      <c r="F11" s="6">
        <v>0</v>
      </c>
      <c r="G11" s="7">
        <f t="shared" ref="G11:G13" si="0">E11/D11*100</f>
        <v>100</v>
      </c>
      <c r="H11" s="9">
        <f t="shared" ref="H11:H21" si="1">D11-E11</f>
        <v>0</v>
      </c>
      <c r="I11" s="68" t="s">
        <v>124</v>
      </c>
      <c r="J11" s="9">
        <f>D11+D12+D13+D19+D27+D28+D29+D30+D31+D35+D36+D37+D38+D39+D40+D41+D42+D43+D47+D49+D50+D53+D58+D61+D63+D64+D65+D66+D67+D68+D69+D70+D71+D72+D73+D74+D75+D76+D77+D78+D79+D80+D81+D84</f>
        <v>2013645.3129999996</v>
      </c>
    </row>
    <row r="12" spans="1:10" s="64" customFormat="1" ht="78.75" x14ac:dyDescent="0.25">
      <c r="A12" s="5">
        <v>2</v>
      </c>
      <c r="B12" s="8" t="s">
        <v>118</v>
      </c>
      <c r="C12" s="5">
        <v>1</v>
      </c>
      <c r="D12" s="6">
        <v>16507.109</v>
      </c>
      <c r="E12" s="6">
        <v>16507.109</v>
      </c>
      <c r="F12" s="6">
        <v>0</v>
      </c>
      <c r="G12" s="7">
        <f t="shared" si="0"/>
        <v>100</v>
      </c>
      <c r="H12" s="9">
        <f t="shared" si="1"/>
        <v>0</v>
      </c>
      <c r="I12" s="9" t="s">
        <v>125</v>
      </c>
      <c r="J12" s="9">
        <f>D16+D17+D18+D54+D55+D56+D57+D93</f>
        <v>92668.214999999997</v>
      </c>
    </row>
    <row r="13" spans="1:10" s="64" customFormat="1" ht="63" x14ac:dyDescent="0.25">
      <c r="A13" s="5">
        <v>3</v>
      </c>
      <c r="B13" s="8" t="s">
        <v>71</v>
      </c>
      <c r="C13" s="5">
        <v>8.4</v>
      </c>
      <c r="D13" s="6">
        <v>106055.69100000001</v>
      </c>
      <c r="E13" s="6">
        <v>106055.69100000001</v>
      </c>
      <c r="F13" s="6">
        <v>0</v>
      </c>
      <c r="G13" s="7">
        <f t="shared" si="0"/>
        <v>100</v>
      </c>
      <c r="H13" s="9">
        <f t="shared" si="1"/>
        <v>0</v>
      </c>
      <c r="I13" s="1" t="s">
        <v>126</v>
      </c>
      <c r="J13" s="9">
        <f>D62+D60+D48+D59</f>
        <v>110593.383</v>
      </c>
    </row>
    <row r="14" spans="1:10" ht="15.75" x14ac:dyDescent="0.25">
      <c r="A14" s="10"/>
      <c r="B14" s="11" t="s">
        <v>12</v>
      </c>
      <c r="C14" s="12">
        <f>C12+C11+C13</f>
        <v>17.3</v>
      </c>
      <c r="D14" s="13">
        <f>D12+D11+D13</f>
        <v>282213.2</v>
      </c>
      <c r="E14" s="13">
        <f>E12+E11+E13</f>
        <v>282213.2</v>
      </c>
      <c r="F14" s="13">
        <f>F12+F11+F13</f>
        <v>0</v>
      </c>
      <c r="G14" s="7">
        <f>E14/D14*100</f>
        <v>100</v>
      </c>
      <c r="H14" s="9">
        <f t="shared" si="1"/>
        <v>0</v>
      </c>
      <c r="I14" s="14"/>
    </row>
    <row r="15" spans="1:10" ht="18.75" x14ac:dyDescent="0.25">
      <c r="A15" s="97" t="s">
        <v>13</v>
      </c>
      <c r="B15" s="98"/>
      <c r="C15" s="98"/>
      <c r="D15" s="98"/>
      <c r="E15" s="98"/>
      <c r="F15" s="98"/>
      <c r="G15" s="99"/>
      <c r="H15" s="9">
        <f t="shared" si="1"/>
        <v>0</v>
      </c>
      <c r="I15" s="14"/>
    </row>
    <row r="16" spans="1:10" ht="44.25" x14ac:dyDescent="0.25">
      <c r="A16" s="15">
        <v>1</v>
      </c>
      <c r="B16" s="16" t="s">
        <v>112</v>
      </c>
      <c r="C16" s="17">
        <v>3.1</v>
      </c>
      <c r="D16" s="18">
        <v>23043.528999999999</v>
      </c>
      <c r="E16" s="18">
        <v>23043.528999999999</v>
      </c>
      <c r="F16" s="18">
        <v>0</v>
      </c>
      <c r="G16" s="7">
        <f>E16/D16*100</f>
        <v>100</v>
      </c>
      <c r="H16" s="9">
        <f t="shared" si="1"/>
        <v>0</v>
      </c>
      <c r="I16" s="19"/>
    </row>
    <row r="17" spans="1:10" ht="44.25" x14ac:dyDescent="0.25">
      <c r="A17" s="15">
        <v>2</v>
      </c>
      <c r="B17" s="16" t="s">
        <v>113</v>
      </c>
      <c r="C17" s="17">
        <v>4.5</v>
      </c>
      <c r="D17" s="18">
        <v>32680.278999999999</v>
      </c>
      <c r="E17" s="18">
        <v>32680.278999999999</v>
      </c>
      <c r="F17" s="18">
        <v>0</v>
      </c>
      <c r="G17" s="7">
        <f>E17/D17*100</f>
        <v>100</v>
      </c>
      <c r="H17" s="9">
        <f t="shared" si="1"/>
        <v>0</v>
      </c>
      <c r="I17" s="14"/>
    </row>
    <row r="18" spans="1:10" ht="47.25" x14ac:dyDescent="0.25">
      <c r="A18" s="15">
        <v>3</v>
      </c>
      <c r="B18" s="8" t="s">
        <v>114</v>
      </c>
      <c r="C18" s="17">
        <v>2.4</v>
      </c>
      <c r="D18" s="18">
        <v>16652.524000000001</v>
      </c>
      <c r="E18" s="18">
        <v>16652.524000000001</v>
      </c>
      <c r="F18" s="18">
        <v>0</v>
      </c>
      <c r="G18" s="7">
        <f>E18/D18*100</f>
        <v>100</v>
      </c>
      <c r="H18" s="9">
        <f t="shared" si="1"/>
        <v>0</v>
      </c>
      <c r="I18" s="14"/>
    </row>
    <row r="19" spans="1:10" ht="44.25" x14ac:dyDescent="0.25">
      <c r="A19" s="15">
        <v>4</v>
      </c>
      <c r="B19" s="16" t="s">
        <v>119</v>
      </c>
      <c r="C19" s="17">
        <v>5.0999999999999996</v>
      </c>
      <c r="D19" s="18">
        <v>4423.6679999999997</v>
      </c>
      <c r="E19" s="18">
        <v>4423.6679999999997</v>
      </c>
      <c r="F19" s="18">
        <v>0</v>
      </c>
      <c r="G19" s="7">
        <f>E19/D19*100</f>
        <v>100</v>
      </c>
      <c r="H19" s="9">
        <f t="shared" si="1"/>
        <v>0</v>
      </c>
      <c r="I19" s="14"/>
    </row>
    <row r="20" spans="1:10" ht="15.75" x14ac:dyDescent="0.25">
      <c r="A20" s="10"/>
      <c r="B20" s="20" t="s">
        <v>12</v>
      </c>
      <c r="C20" s="21">
        <f>C16+C17+C18+C19</f>
        <v>15.1</v>
      </c>
      <c r="D20" s="13">
        <f>D16+D17+D18+D19</f>
        <v>76800</v>
      </c>
      <c r="E20" s="13">
        <f>E16+E17+E18+E19</f>
        <v>76800</v>
      </c>
      <c r="F20" s="13">
        <f>F16+F17+F18+F19</f>
        <v>0</v>
      </c>
      <c r="G20" s="7">
        <f>E20/D20*100</f>
        <v>100</v>
      </c>
      <c r="H20" s="9">
        <f t="shared" si="1"/>
        <v>0</v>
      </c>
      <c r="I20" s="14"/>
    </row>
    <row r="21" spans="1:10" ht="18.75" x14ac:dyDescent="0.25">
      <c r="A21" s="100" t="s">
        <v>14</v>
      </c>
      <c r="B21" s="101"/>
      <c r="C21" s="101"/>
      <c r="D21" s="101"/>
      <c r="E21" s="101"/>
      <c r="F21" s="101"/>
      <c r="G21" s="102"/>
      <c r="H21" s="9">
        <f t="shared" si="1"/>
        <v>0</v>
      </c>
      <c r="I21" s="14"/>
    </row>
    <row r="22" spans="1:10" s="64" customFormat="1" ht="15.75" x14ac:dyDescent="0.25">
      <c r="A22" s="22">
        <v>1</v>
      </c>
      <c r="B22" s="65" t="s">
        <v>15</v>
      </c>
      <c r="C22" s="17"/>
      <c r="D22" s="18">
        <v>661000</v>
      </c>
      <c r="E22" s="18">
        <v>588977.74</v>
      </c>
      <c r="F22" s="18">
        <v>57977.74</v>
      </c>
      <c r="G22" s="7">
        <f>E22/D22*100</f>
        <v>89.104045385779116</v>
      </c>
      <c r="H22" s="9">
        <f>D22-E22</f>
        <v>72022.260000000009</v>
      </c>
      <c r="I22" s="14"/>
      <c r="J22" s="1"/>
    </row>
    <row r="23" spans="1:10" s="64" customFormat="1" ht="15.75" x14ac:dyDescent="0.25">
      <c r="A23" s="22"/>
      <c r="B23" s="23" t="s">
        <v>12</v>
      </c>
      <c r="C23" s="21"/>
      <c r="D23" s="13">
        <v>661000</v>
      </c>
      <c r="E23" s="18">
        <v>588977.74</v>
      </c>
      <c r="F23" s="18">
        <v>57977.74</v>
      </c>
      <c r="G23" s="7">
        <f>E23/D23*100</f>
        <v>89.104045385779116</v>
      </c>
      <c r="H23" s="9">
        <f t="shared" ref="H23:H80" si="2">D23-E23</f>
        <v>72022.260000000009</v>
      </c>
      <c r="I23" s="66">
        <f>D24-D23</f>
        <v>359013.19999999995</v>
      </c>
      <c r="J23" s="1"/>
    </row>
    <row r="24" spans="1:10" s="64" customFormat="1" ht="15.75" x14ac:dyDescent="0.25">
      <c r="A24" s="10"/>
      <c r="B24" s="20" t="s">
        <v>16</v>
      </c>
      <c r="C24" s="17"/>
      <c r="D24" s="13">
        <f>D20+D14+D23</f>
        <v>1020013.2</v>
      </c>
      <c r="E24" s="13">
        <f>E20+E14+E23</f>
        <v>947990.94</v>
      </c>
      <c r="F24" s="13">
        <f>F20+F14+F23</f>
        <v>57977.74</v>
      </c>
      <c r="G24" s="7">
        <f>E24/D24*100</f>
        <v>92.939085494187722</v>
      </c>
      <c r="H24" s="9">
        <f t="shared" si="2"/>
        <v>72022.260000000009</v>
      </c>
      <c r="I24" s="14"/>
      <c r="J24" s="1"/>
    </row>
    <row r="25" spans="1:10" ht="18.75" x14ac:dyDescent="0.25">
      <c r="A25" s="70" t="s">
        <v>17</v>
      </c>
      <c r="B25" s="71"/>
      <c r="C25" s="71"/>
      <c r="D25" s="71"/>
      <c r="E25" s="71"/>
      <c r="F25" s="71"/>
      <c r="G25" s="72"/>
      <c r="H25" s="9">
        <f t="shared" si="2"/>
        <v>0</v>
      </c>
      <c r="I25" s="14"/>
    </row>
    <row r="26" spans="1:10" ht="18.75" x14ac:dyDescent="0.25">
      <c r="A26" s="97" t="s">
        <v>18</v>
      </c>
      <c r="B26" s="98"/>
      <c r="C26" s="98"/>
      <c r="D26" s="98"/>
      <c r="E26" s="98"/>
      <c r="F26" s="98"/>
      <c r="G26" s="99"/>
      <c r="H26" s="9">
        <f t="shared" si="2"/>
        <v>0</v>
      </c>
      <c r="I26" s="14"/>
    </row>
    <row r="27" spans="1:10" ht="59.25" x14ac:dyDescent="0.25">
      <c r="A27" s="24">
        <v>1</v>
      </c>
      <c r="B27" s="25" t="s">
        <v>78</v>
      </c>
      <c r="C27" s="24">
        <v>54.3</v>
      </c>
      <c r="D27" s="26">
        <v>86279.573000000004</v>
      </c>
      <c r="E27" s="26">
        <v>86279.573000000004</v>
      </c>
      <c r="F27" s="26">
        <v>0</v>
      </c>
      <c r="G27" s="7">
        <f t="shared" ref="G27:G28" si="3">E27/D27*100</f>
        <v>100</v>
      </c>
      <c r="H27" s="9">
        <f t="shared" si="2"/>
        <v>0</v>
      </c>
      <c r="I27" s="27" t="s">
        <v>19</v>
      </c>
    </row>
    <row r="28" spans="1:10" ht="50.25" customHeight="1" x14ac:dyDescent="0.25">
      <c r="A28" s="24">
        <v>2</v>
      </c>
      <c r="B28" s="25" t="s">
        <v>82</v>
      </c>
      <c r="C28" s="28">
        <v>32.06</v>
      </c>
      <c r="D28" s="26">
        <v>105690.90300000001</v>
      </c>
      <c r="E28" s="26">
        <v>105690.90300000001</v>
      </c>
      <c r="F28" s="26">
        <v>0</v>
      </c>
      <c r="G28" s="7">
        <f t="shared" si="3"/>
        <v>100</v>
      </c>
      <c r="H28" s="9">
        <f t="shared" si="2"/>
        <v>0</v>
      </c>
      <c r="I28" s="27" t="s">
        <v>19</v>
      </c>
    </row>
    <row r="29" spans="1:10" s="64" customFormat="1" ht="44.25" x14ac:dyDescent="0.25">
      <c r="A29" s="24">
        <v>3</v>
      </c>
      <c r="B29" s="25" t="s">
        <v>87</v>
      </c>
      <c r="C29" s="28">
        <v>30.5</v>
      </c>
      <c r="D29" s="26">
        <v>47427.284</v>
      </c>
      <c r="E29" s="26">
        <v>47427.284</v>
      </c>
      <c r="F29" s="26">
        <v>15662.306</v>
      </c>
      <c r="G29" s="7">
        <f>E29/D29*100</f>
        <v>100</v>
      </c>
      <c r="H29" s="9">
        <f t="shared" si="2"/>
        <v>0</v>
      </c>
      <c r="I29" s="66"/>
      <c r="J29" s="1"/>
    </row>
    <row r="30" spans="1:10" s="64" customFormat="1" ht="44.25" x14ac:dyDescent="0.25">
      <c r="A30" s="24">
        <v>4</v>
      </c>
      <c r="B30" s="25" t="s">
        <v>90</v>
      </c>
      <c r="C30" s="24">
        <v>54.75</v>
      </c>
      <c r="D30" s="26">
        <v>71299.543999999994</v>
      </c>
      <c r="E30" s="26">
        <v>71299.543999999994</v>
      </c>
      <c r="F30" s="26">
        <v>22674.026999999998</v>
      </c>
      <c r="G30" s="7">
        <f>E30/D30*100</f>
        <v>100</v>
      </c>
      <c r="H30" s="9">
        <f t="shared" si="2"/>
        <v>0</v>
      </c>
      <c r="I30" s="109"/>
      <c r="J30" s="1"/>
    </row>
    <row r="31" spans="1:10" s="69" customFormat="1" ht="59.25" x14ac:dyDescent="0.25">
      <c r="A31" s="24">
        <v>5</v>
      </c>
      <c r="B31" s="25" t="s">
        <v>89</v>
      </c>
      <c r="C31" s="24">
        <v>30.7</v>
      </c>
      <c r="D31" s="26">
        <v>81297.536999999997</v>
      </c>
      <c r="E31" s="26">
        <v>81297.536999999997</v>
      </c>
      <c r="F31" s="26">
        <v>48211.665000000001</v>
      </c>
      <c r="G31" s="7">
        <f>E31/D31*100</f>
        <v>100</v>
      </c>
      <c r="H31" s="9">
        <f t="shared" si="2"/>
        <v>0</v>
      </c>
      <c r="I31" s="109"/>
      <c r="J31" s="1"/>
    </row>
    <row r="32" spans="1:10" ht="76.5" x14ac:dyDescent="0.25">
      <c r="A32" s="24"/>
      <c r="B32" s="29" t="s">
        <v>20</v>
      </c>
      <c r="C32" s="24"/>
      <c r="D32" s="26">
        <v>11651.106</v>
      </c>
      <c r="E32" s="26">
        <v>11651.106</v>
      </c>
      <c r="F32" s="26">
        <v>0</v>
      </c>
      <c r="G32" s="7">
        <f>E32/D32*100</f>
        <v>100</v>
      </c>
      <c r="H32" s="9">
        <f t="shared" si="2"/>
        <v>0</v>
      </c>
      <c r="I32" s="30" t="s">
        <v>21</v>
      </c>
    </row>
    <row r="33" spans="1:10" ht="15.75" x14ac:dyDescent="0.25">
      <c r="A33" s="10"/>
      <c r="B33" s="11" t="s">
        <v>22</v>
      </c>
      <c r="C33" s="12">
        <f>C27+C28+C29+C30+C31+C32</f>
        <v>202.31</v>
      </c>
      <c r="D33" s="13">
        <f>D27+D28+D29+D30+D31+D32</f>
        <v>403645.94700000004</v>
      </c>
      <c r="E33" s="13">
        <f>E27+E28+E29+E30+E31+E32</f>
        <v>403645.94700000004</v>
      </c>
      <c r="F33" s="13">
        <f>F27+F28+F29+F30+F31+F32</f>
        <v>86547.997999999992</v>
      </c>
      <c r="G33" s="7">
        <f>E33/D33*100</f>
        <v>100</v>
      </c>
      <c r="H33" s="9">
        <f t="shared" si="2"/>
        <v>0</v>
      </c>
    </row>
    <row r="34" spans="1:10" ht="16.5" customHeight="1" x14ac:dyDescent="0.25">
      <c r="A34" s="97" t="s">
        <v>23</v>
      </c>
      <c r="B34" s="98"/>
      <c r="C34" s="98"/>
      <c r="D34" s="98"/>
      <c r="E34" s="98"/>
      <c r="F34" s="98"/>
      <c r="G34" s="99"/>
      <c r="H34" s="9">
        <f t="shared" si="2"/>
        <v>0</v>
      </c>
    </row>
    <row r="35" spans="1:10" ht="63" x14ac:dyDescent="0.25">
      <c r="A35" s="10">
        <v>1</v>
      </c>
      <c r="B35" s="4" t="s">
        <v>76</v>
      </c>
      <c r="C35" s="10">
        <v>7.9</v>
      </c>
      <c r="D35" s="31">
        <v>65195.834999999999</v>
      </c>
      <c r="E35" s="31">
        <v>65195.834999999999</v>
      </c>
      <c r="F35" s="31">
        <v>0</v>
      </c>
      <c r="G35" s="7">
        <f t="shared" ref="G35:G44" si="4">E35/D35*100</f>
        <v>100</v>
      </c>
      <c r="H35" s="9">
        <f t="shared" si="2"/>
        <v>0</v>
      </c>
      <c r="I35" s="27" t="s">
        <v>19</v>
      </c>
    </row>
    <row r="36" spans="1:10" ht="63" x14ac:dyDescent="0.25">
      <c r="A36" s="10">
        <v>2</v>
      </c>
      <c r="B36" s="8" t="s">
        <v>79</v>
      </c>
      <c r="C36" s="10">
        <v>2.5</v>
      </c>
      <c r="D36" s="32">
        <v>8256.5609999999997</v>
      </c>
      <c r="E36" s="32">
        <v>8256.5609999999997</v>
      </c>
      <c r="F36" s="32">
        <v>0</v>
      </c>
      <c r="G36" s="7">
        <f t="shared" si="4"/>
        <v>100</v>
      </c>
      <c r="H36" s="9">
        <f t="shared" si="2"/>
        <v>0</v>
      </c>
      <c r="I36" s="27" t="s">
        <v>19</v>
      </c>
    </row>
    <row r="37" spans="1:10" ht="63" x14ac:dyDescent="0.25">
      <c r="A37" s="10">
        <v>3</v>
      </c>
      <c r="B37" s="8" t="s">
        <v>75</v>
      </c>
      <c r="C37" s="10">
        <v>5.09</v>
      </c>
      <c r="D37" s="33">
        <v>39944.309000000001</v>
      </c>
      <c r="E37" s="33">
        <v>39944.309000000001</v>
      </c>
      <c r="F37" s="33">
        <v>0</v>
      </c>
      <c r="G37" s="7">
        <f t="shared" si="4"/>
        <v>100</v>
      </c>
      <c r="H37" s="9">
        <f t="shared" si="2"/>
        <v>0</v>
      </c>
      <c r="I37" s="27" t="s">
        <v>19</v>
      </c>
    </row>
    <row r="38" spans="1:10" ht="62.25" customHeight="1" x14ac:dyDescent="0.25">
      <c r="A38" s="10">
        <v>4</v>
      </c>
      <c r="B38" s="8" t="s">
        <v>80</v>
      </c>
      <c r="C38" s="10">
        <v>1.3</v>
      </c>
      <c r="D38" s="33">
        <v>27318.605</v>
      </c>
      <c r="E38" s="33">
        <v>27318.605</v>
      </c>
      <c r="F38" s="33">
        <v>0</v>
      </c>
      <c r="G38" s="7">
        <f t="shared" si="4"/>
        <v>100</v>
      </c>
      <c r="H38" s="9">
        <f t="shared" si="2"/>
        <v>0</v>
      </c>
      <c r="I38" s="27" t="s">
        <v>19</v>
      </c>
    </row>
    <row r="39" spans="1:10" s="64" customFormat="1" ht="74.25" x14ac:dyDescent="0.25">
      <c r="A39" s="10">
        <v>5</v>
      </c>
      <c r="B39" s="110" t="s">
        <v>73</v>
      </c>
      <c r="C39" s="10">
        <v>1.5</v>
      </c>
      <c r="D39" s="33">
        <v>51489.413999999997</v>
      </c>
      <c r="E39" s="33">
        <v>51489.413999999997</v>
      </c>
      <c r="F39" s="33">
        <v>0</v>
      </c>
      <c r="G39" s="7">
        <f t="shared" si="4"/>
        <v>100</v>
      </c>
      <c r="H39" s="9">
        <f t="shared" si="2"/>
        <v>0</v>
      </c>
      <c r="I39" s="27" t="s">
        <v>19</v>
      </c>
      <c r="J39" s="1"/>
    </row>
    <row r="40" spans="1:10" s="64" customFormat="1" ht="78.75" x14ac:dyDescent="0.25">
      <c r="A40" s="10">
        <v>6</v>
      </c>
      <c r="B40" s="8" t="s">
        <v>74</v>
      </c>
      <c r="C40" s="10">
        <v>1</v>
      </c>
      <c r="D40" s="33">
        <v>8964.0040000000008</v>
      </c>
      <c r="E40" s="33">
        <v>8964.0040000000008</v>
      </c>
      <c r="F40" s="33">
        <v>0</v>
      </c>
      <c r="G40" s="111">
        <f t="shared" si="4"/>
        <v>100</v>
      </c>
      <c r="H40" s="9">
        <f t="shared" si="2"/>
        <v>0</v>
      </c>
      <c r="I40" s="112" t="s">
        <v>19</v>
      </c>
      <c r="J40" s="1"/>
    </row>
    <row r="41" spans="1:10" s="64" customFormat="1" ht="44.25" customHeight="1" x14ac:dyDescent="0.25">
      <c r="A41" s="10">
        <v>7</v>
      </c>
      <c r="B41" s="8" t="s">
        <v>71</v>
      </c>
      <c r="C41" s="10">
        <v>8.4</v>
      </c>
      <c r="D41" s="33">
        <v>57592.374000000003</v>
      </c>
      <c r="E41" s="33">
        <v>57592.374000000003</v>
      </c>
      <c r="F41" s="33">
        <v>0</v>
      </c>
      <c r="G41" s="7">
        <f t="shared" si="4"/>
        <v>100</v>
      </c>
      <c r="H41" s="9">
        <f t="shared" si="2"/>
        <v>0</v>
      </c>
      <c r="I41" s="27" t="s">
        <v>19</v>
      </c>
      <c r="J41" s="1"/>
    </row>
    <row r="42" spans="1:10" s="69" customFormat="1" ht="44.25" x14ac:dyDescent="0.25">
      <c r="A42" s="10">
        <v>8</v>
      </c>
      <c r="B42" s="113" t="s">
        <v>72</v>
      </c>
      <c r="C42" s="10">
        <v>11</v>
      </c>
      <c r="D42" s="33">
        <v>236450.4</v>
      </c>
      <c r="E42" s="33">
        <v>236450.4</v>
      </c>
      <c r="F42" s="33">
        <v>0</v>
      </c>
      <c r="G42" s="7">
        <f t="shared" si="4"/>
        <v>100</v>
      </c>
      <c r="H42" s="9">
        <f t="shared" si="2"/>
        <v>0</v>
      </c>
      <c r="I42" s="34"/>
      <c r="J42" s="1"/>
    </row>
    <row r="43" spans="1:10" s="64" customFormat="1" ht="30" x14ac:dyDescent="0.25">
      <c r="A43" s="10">
        <v>9</v>
      </c>
      <c r="B43" s="113" t="s">
        <v>70</v>
      </c>
      <c r="C43" s="10">
        <v>6</v>
      </c>
      <c r="D43" s="33">
        <v>103337.88800000001</v>
      </c>
      <c r="E43" s="33">
        <v>103337.88800000001</v>
      </c>
      <c r="F43" s="33">
        <v>17938.098999999998</v>
      </c>
      <c r="G43" s="7">
        <f>E43/D43*100</f>
        <v>100</v>
      </c>
      <c r="H43" s="9">
        <f t="shared" si="2"/>
        <v>0</v>
      </c>
      <c r="I43" s="30" t="s">
        <v>19</v>
      </c>
      <c r="J43" s="1"/>
    </row>
    <row r="44" spans="1:10" ht="94.5" x14ac:dyDescent="0.25">
      <c r="A44" s="10"/>
      <c r="B44" s="35" t="s">
        <v>115</v>
      </c>
      <c r="C44" s="10"/>
      <c r="D44" s="33">
        <v>71952.460999999996</v>
      </c>
      <c r="E44" s="33">
        <v>71952.460999999996</v>
      </c>
      <c r="F44" s="33">
        <v>0</v>
      </c>
      <c r="G44" s="7">
        <f t="shared" si="4"/>
        <v>100</v>
      </c>
      <c r="H44" s="9">
        <f t="shared" si="2"/>
        <v>0</v>
      </c>
      <c r="I44" s="30" t="s">
        <v>21</v>
      </c>
    </row>
    <row r="45" spans="1:10" ht="15.75" x14ac:dyDescent="0.25">
      <c r="A45" s="10"/>
      <c r="B45" s="11" t="s">
        <v>24</v>
      </c>
      <c r="C45" s="36">
        <f>C43+C42+C41+C40+C39+C38+C37+C36+C35+C44</f>
        <v>44.69</v>
      </c>
      <c r="D45" s="36">
        <f>D43+D42+D41+D40+D39+D38+D37+D36+D35+D44</f>
        <v>670501.85099999991</v>
      </c>
      <c r="E45" s="36">
        <f>E43+E42+E41+E40+E39+E38+E37+E36+E35+E44</f>
        <v>670501.85099999991</v>
      </c>
      <c r="F45" s="36">
        <f>F43+F42+F41+F40+F39+F38+F37+F36+F35+F44</f>
        <v>17938.098999999998</v>
      </c>
      <c r="G45" s="7">
        <f>E45/D45*100</f>
        <v>100</v>
      </c>
      <c r="H45" s="9">
        <f t="shared" si="2"/>
        <v>0</v>
      </c>
      <c r="I45" s="34"/>
    </row>
    <row r="46" spans="1:10" ht="15" customHeight="1" x14ac:dyDescent="0.25">
      <c r="A46" s="106" t="s">
        <v>68</v>
      </c>
      <c r="B46" s="107"/>
      <c r="C46" s="107"/>
      <c r="D46" s="107"/>
      <c r="E46" s="107"/>
      <c r="F46" s="107"/>
      <c r="G46" s="108"/>
      <c r="H46" s="9">
        <f t="shared" si="2"/>
        <v>0</v>
      </c>
    </row>
    <row r="47" spans="1:10" ht="39.75" customHeight="1" x14ac:dyDescent="0.25">
      <c r="A47" s="10">
        <v>1</v>
      </c>
      <c r="B47" s="16" t="s">
        <v>81</v>
      </c>
      <c r="C47" s="10">
        <v>1.9</v>
      </c>
      <c r="D47" s="31">
        <v>21288.177</v>
      </c>
      <c r="E47" s="31">
        <v>21288.177</v>
      </c>
      <c r="F47" s="31">
        <v>0</v>
      </c>
      <c r="G47" s="7">
        <f>E47/D47*100</f>
        <v>100</v>
      </c>
      <c r="H47" s="9">
        <f t="shared" si="2"/>
        <v>0</v>
      </c>
      <c r="I47" s="30" t="s">
        <v>19</v>
      </c>
    </row>
    <row r="48" spans="1:10" s="64" customFormat="1" ht="59.25" x14ac:dyDescent="0.25">
      <c r="A48" s="10">
        <v>2</v>
      </c>
      <c r="B48" s="16" t="s">
        <v>127</v>
      </c>
      <c r="C48" s="10">
        <v>12.4</v>
      </c>
      <c r="D48" s="31">
        <v>80119.042000000001</v>
      </c>
      <c r="E48" s="31">
        <v>80119.042000000001</v>
      </c>
      <c r="F48" s="31">
        <v>42223.504999999997</v>
      </c>
      <c r="G48" s="7">
        <f>E48/D48*100</f>
        <v>100</v>
      </c>
      <c r="H48" s="9">
        <f t="shared" si="2"/>
        <v>0</v>
      </c>
      <c r="I48" s="1"/>
      <c r="J48" s="1"/>
    </row>
    <row r="49" spans="1:10" s="64" customFormat="1" ht="40.5" customHeight="1" x14ac:dyDescent="0.25">
      <c r="A49" s="10">
        <v>3</v>
      </c>
      <c r="B49" s="16" t="s">
        <v>88</v>
      </c>
      <c r="C49" s="10">
        <v>6</v>
      </c>
      <c r="D49" s="31">
        <v>90000</v>
      </c>
      <c r="E49" s="31">
        <v>90000</v>
      </c>
      <c r="F49" s="31">
        <v>77530.633000000002</v>
      </c>
      <c r="G49" s="7">
        <f>E49/D49*100</f>
        <v>100</v>
      </c>
      <c r="H49" s="9">
        <f t="shared" si="2"/>
        <v>0</v>
      </c>
      <c r="I49" s="67" t="s">
        <v>25</v>
      </c>
      <c r="J49" s="1"/>
    </row>
    <row r="50" spans="1:10" s="64" customFormat="1" ht="45" x14ac:dyDescent="0.25">
      <c r="A50" s="10">
        <v>4</v>
      </c>
      <c r="B50" s="16" t="s">
        <v>121</v>
      </c>
      <c r="C50" s="10">
        <v>3</v>
      </c>
      <c r="D50" s="31">
        <v>45000</v>
      </c>
      <c r="E50" s="31">
        <v>45000</v>
      </c>
      <c r="F50" s="31">
        <v>45000</v>
      </c>
      <c r="G50" s="7">
        <f>E50/D50*100</f>
        <v>100</v>
      </c>
      <c r="H50" s="9">
        <f t="shared" si="2"/>
        <v>0</v>
      </c>
      <c r="I50" s="67"/>
      <c r="J50" s="1"/>
    </row>
    <row r="51" spans="1:10" ht="15.75" x14ac:dyDescent="0.25">
      <c r="A51" s="10"/>
      <c r="B51" s="11" t="s">
        <v>26</v>
      </c>
      <c r="C51" s="37">
        <f>C48+C47+C49+C50</f>
        <v>23.3</v>
      </c>
      <c r="D51" s="36">
        <f>D48+D47+D49+D50</f>
        <v>236407.21899999998</v>
      </c>
      <c r="E51" s="36">
        <f>E48+E47+E49+E50</f>
        <v>236407.21899999998</v>
      </c>
      <c r="F51" s="36">
        <f>F48+F47+F49+F50</f>
        <v>164754.13800000001</v>
      </c>
      <c r="G51" s="7">
        <f>E51/D51*100</f>
        <v>100</v>
      </c>
      <c r="H51" s="9">
        <f t="shared" si="2"/>
        <v>0</v>
      </c>
      <c r="I51" s="14"/>
    </row>
    <row r="52" spans="1:10" ht="18.75" x14ac:dyDescent="0.25">
      <c r="A52" s="97" t="s">
        <v>27</v>
      </c>
      <c r="B52" s="98"/>
      <c r="C52" s="98"/>
      <c r="D52" s="98"/>
      <c r="E52" s="98"/>
      <c r="F52" s="98"/>
      <c r="G52" s="99"/>
      <c r="H52" s="9">
        <f t="shared" si="2"/>
        <v>0</v>
      </c>
      <c r="I52" s="14"/>
    </row>
    <row r="53" spans="1:10" ht="44.25" x14ac:dyDescent="0.25">
      <c r="A53" s="38" t="s">
        <v>28</v>
      </c>
      <c r="B53" s="16" t="s">
        <v>83</v>
      </c>
      <c r="C53" s="39">
        <v>4.0999999999999996</v>
      </c>
      <c r="D53" s="40">
        <v>10540.552</v>
      </c>
      <c r="E53" s="40">
        <v>10540.552</v>
      </c>
      <c r="F53" s="31">
        <v>0</v>
      </c>
      <c r="G53" s="7">
        <f t="shared" ref="G53:G81" si="5">E53/D53*100</f>
        <v>100</v>
      </c>
      <c r="H53" s="9">
        <f t="shared" si="2"/>
        <v>0</v>
      </c>
      <c r="I53" s="14"/>
    </row>
    <row r="54" spans="1:10" ht="45" x14ac:dyDescent="0.25">
      <c r="A54" s="10">
        <v>2</v>
      </c>
      <c r="B54" s="16" t="s">
        <v>107</v>
      </c>
      <c r="C54" s="39">
        <v>1</v>
      </c>
      <c r="D54" s="40">
        <v>5706.1790000000001</v>
      </c>
      <c r="E54" s="40">
        <v>5706.1790000000001</v>
      </c>
      <c r="F54" s="40">
        <v>0</v>
      </c>
      <c r="G54" s="7">
        <f t="shared" si="5"/>
        <v>100</v>
      </c>
      <c r="H54" s="9">
        <f t="shared" si="2"/>
        <v>0</v>
      </c>
      <c r="I54" s="14"/>
    </row>
    <row r="55" spans="1:10" ht="42.75" customHeight="1" x14ac:dyDescent="0.25">
      <c r="A55" s="38" t="s">
        <v>29</v>
      </c>
      <c r="B55" s="16" t="s">
        <v>116</v>
      </c>
      <c r="C55" s="39">
        <v>2.2000000000000002</v>
      </c>
      <c r="D55" s="40">
        <v>12571.912</v>
      </c>
      <c r="E55" s="40">
        <v>12571.912</v>
      </c>
      <c r="F55" s="40">
        <v>0</v>
      </c>
      <c r="G55" s="7">
        <f t="shared" si="5"/>
        <v>100</v>
      </c>
      <c r="H55" s="9">
        <f t="shared" si="2"/>
        <v>0</v>
      </c>
      <c r="I55" s="14"/>
    </row>
    <row r="56" spans="1:10" ht="44.25" customHeight="1" x14ac:dyDescent="0.25">
      <c r="A56" s="10">
        <v>4</v>
      </c>
      <c r="B56" s="8" t="s">
        <v>117</v>
      </c>
      <c r="C56" s="41">
        <v>4.5</v>
      </c>
      <c r="D56" s="31">
        <v>439.82400000000001</v>
      </c>
      <c r="E56" s="31">
        <v>439.82400000000001</v>
      </c>
      <c r="F56" s="31">
        <v>0</v>
      </c>
      <c r="G56" s="7">
        <f>E56/D56*100</f>
        <v>100</v>
      </c>
      <c r="H56" s="9">
        <f t="shared" si="2"/>
        <v>0</v>
      </c>
      <c r="I56" s="14" t="s">
        <v>129</v>
      </c>
    </row>
    <row r="57" spans="1:10" ht="47.25" x14ac:dyDescent="0.25">
      <c r="A57" s="10">
        <v>5</v>
      </c>
      <c r="B57" s="8" t="s">
        <v>114</v>
      </c>
      <c r="C57" s="41">
        <v>2.4</v>
      </c>
      <c r="D57" s="31">
        <v>1424.213</v>
      </c>
      <c r="E57" s="31">
        <v>1424.213</v>
      </c>
      <c r="F57" s="31">
        <v>0</v>
      </c>
      <c r="G57" s="7">
        <f t="shared" si="5"/>
        <v>100</v>
      </c>
      <c r="H57" s="9">
        <f t="shared" si="2"/>
        <v>0</v>
      </c>
      <c r="I57" s="14" t="s">
        <v>129</v>
      </c>
    </row>
    <row r="58" spans="1:10" ht="44.25" x14ac:dyDescent="0.25">
      <c r="A58" s="38" t="s">
        <v>30</v>
      </c>
      <c r="B58" s="16" t="s">
        <v>108</v>
      </c>
      <c r="C58" s="41">
        <v>5.0999999999999996</v>
      </c>
      <c r="D58" s="31">
        <v>28390.350999999999</v>
      </c>
      <c r="E58" s="31">
        <v>28390.350999999999</v>
      </c>
      <c r="F58" s="31">
        <v>0</v>
      </c>
      <c r="G58" s="7">
        <f t="shared" si="5"/>
        <v>100</v>
      </c>
      <c r="H58" s="9">
        <f t="shared" si="2"/>
        <v>0</v>
      </c>
      <c r="I58" s="14" t="s">
        <v>129</v>
      </c>
    </row>
    <row r="59" spans="1:10" s="64" customFormat="1" ht="44.25" x14ac:dyDescent="0.25">
      <c r="A59" s="10">
        <v>7</v>
      </c>
      <c r="B59" s="16" t="s">
        <v>128</v>
      </c>
      <c r="C59" s="41">
        <v>1.6</v>
      </c>
      <c r="D59" s="31">
        <v>10729.115</v>
      </c>
      <c r="E59" s="31">
        <v>10729.115</v>
      </c>
      <c r="F59" s="31">
        <v>0</v>
      </c>
      <c r="G59" s="7">
        <f t="shared" si="5"/>
        <v>100</v>
      </c>
      <c r="H59" s="9">
        <f t="shared" si="2"/>
        <v>0</v>
      </c>
      <c r="I59" s="14"/>
      <c r="J59" s="1"/>
    </row>
    <row r="60" spans="1:10" ht="47.25" customHeight="1" x14ac:dyDescent="0.25">
      <c r="A60" s="38" t="s">
        <v>31</v>
      </c>
      <c r="B60" s="16" t="s">
        <v>106</v>
      </c>
      <c r="C60" s="41">
        <v>0.5</v>
      </c>
      <c r="D60" s="31">
        <v>4673.3540000000003</v>
      </c>
      <c r="E60" s="31">
        <v>4673.3540000000003</v>
      </c>
      <c r="F60" s="31">
        <v>0</v>
      </c>
      <c r="G60" s="7">
        <f t="shared" si="5"/>
        <v>100</v>
      </c>
      <c r="H60" s="9">
        <f t="shared" si="2"/>
        <v>0</v>
      </c>
      <c r="I60" s="14"/>
    </row>
    <row r="61" spans="1:10" ht="47.25" x14ac:dyDescent="0.25">
      <c r="A61" s="10">
        <v>9</v>
      </c>
      <c r="B61" s="8" t="s">
        <v>105</v>
      </c>
      <c r="C61" s="41">
        <v>13.6</v>
      </c>
      <c r="D61" s="31">
        <v>94195.576000000001</v>
      </c>
      <c r="E61" s="31">
        <v>94195.576000000001</v>
      </c>
      <c r="F61" s="31">
        <v>0</v>
      </c>
      <c r="G61" s="7">
        <f t="shared" si="5"/>
        <v>100</v>
      </c>
      <c r="H61" s="9">
        <f t="shared" si="2"/>
        <v>0</v>
      </c>
      <c r="I61" s="14"/>
    </row>
    <row r="62" spans="1:10" ht="74.25" x14ac:dyDescent="0.25">
      <c r="A62" s="38" t="s">
        <v>32</v>
      </c>
      <c r="B62" s="16" t="s">
        <v>104</v>
      </c>
      <c r="C62" s="41">
        <v>2.2999999999999998</v>
      </c>
      <c r="D62" s="31">
        <v>15071.871999999999</v>
      </c>
      <c r="E62" s="31">
        <v>15071.871999999999</v>
      </c>
      <c r="F62" s="31">
        <v>0</v>
      </c>
      <c r="G62" s="7">
        <f t="shared" si="5"/>
        <v>100</v>
      </c>
      <c r="H62" s="9">
        <f t="shared" si="2"/>
        <v>0</v>
      </c>
      <c r="I62" s="14"/>
    </row>
    <row r="63" spans="1:10" ht="75.75" customHeight="1" x14ac:dyDescent="0.25">
      <c r="A63" s="10">
        <v>11</v>
      </c>
      <c r="B63" s="16" t="s">
        <v>97</v>
      </c>
      <c r="C63" s="41">
        <v>3.6</v>
      </c>
      <c r="D63" s="31">
        <v>18587.692999999999</v>
      </c>
      <c r="E63" s="31">
        <v>18587.692999999999</v>
      </c>
      <c r="F63" s="31">
        <v>0</v>
      </c>
      <c r="G63" s="7">
        <f>E63/D63*100</f>
        <v>100</v>
      </c>
      <c r="H63" s="9">
        <f t="shared" si="2"/>
        <v>0</v>
      </c>
      <c r="I63" s="14"/>
    </row>
    <row r="64" spans="1:10" ht="59.25" x14ac:dyDescent="0.25">
      <c r="A64" s="38" t="s">
        <v>33</v>
      </c>
      <c r="B64" s="16" t="s">
        <v>100</v>
      </c>
      <c r="C64" s="41">
        <v>3</v>
      </c>
      <c r="D64" s="31">
        <v>23781.128000000001</v>
      </c>
      <c r="E64" s="31">
        <v>23781.128000000001</v>
      </c>
      <c r="F64" s="31">
        <v>0</v>
      </c>
      <c r="G64" s="7">
        <f t="shared" si="5"/>
        <v>100</v>
      </c>
      <c r="H64" s="9">
        <f t="shared" si="2"/>
        <v>0</v>
      </c>
      <c r="I64" s="14"/>
    </row>
    <row r="65" spans="1:10" ht="59.25" x14ac:dyDescent="0.25">
      <c r="A65" s="10">
        <v>13</v>
      </c>
      <c r="B65" s="16" t="s">
        <v>98</v>
      </c>
      <c r="C65" s="41">
        <v>1.9</v>
      </c>
      <c r="D65" s="31">
        <v>11877.751</v>
      </c>
      <c r="E65" s="31">
        <v>11877.751</v>
      </c>
      <c r="F65" s="31">
        <v>0</v>
      </c>
      <c r="G65" s="7">
        <f>E65/D65*100</f>
        <v>100</v>
      </c>
      <c r="H65" s="9">
        <f t="shared" si="2"/>
        <v>0</v>
      </c>
      <c r="I65" s="14"/>
    </row>
    <row r="66" spans="1:10" ht="78.75" x14ac:dyDescent="0.25">
      <c r="A66" s="38" t="s">
        <v>34</v>
      </c>
      <c r="B66" s="8" t="s">
        <v>96</v>
      </c>
      <c r="C66" s="41">
        <v>1.7</v>
      </c>
      <c r="D66" s="31">
        <v>12003.983</v>
      </c>
      <c r="E66" s="31">
        <v>12003.983</v>
      </c>
      <c r="F66" s="31">
        <v>0</v>
      </c>
      <c r="G66" s="7">
        <f>E66/D66*100</f>
        <v>100</v>
      </c>
      <c r="H66" s="9">
        <f t="shared" si="2"/>
        <v>0</v>
      </c>
      <c r="I66" s="14"/>
    </row>
    <row r="67" spans="1:10" ht="44.25" x14ac:dyDescent="0.25">
      <c r="A67" s="10">
        <v>15</v>
      </c>
      <c r="B67" s="16" t="s">
        <v>101</v>
      </c>
      <c r="C67" s="41">
        <v>11.7</v>
      </c>
      <c r="D67" s="31">
        <v>24321.777999999998</v>
      </c>
      <c r="E67" s="31">
        <v>24321.777999999998</v>
      </c>
      <c r="F67" s="31">
        <v>0</v>
      </c>
      <c r="G67" s="7">
        <f t="shared" si="5"/>
        <v>100</v>
      </c>
      <c r="H67" s="9">
        <f t="shared" si="2"/>
        <v>0</v>
      </c>
      <c r="I67" s="14"/>
    </row>
    <row r="68" spans="1:10" ht="59.25" x14ac:dyDescent="0.25">
      <c r="A68" s="38" t="s">
        <v>35</v>
      </c>
      <c r="B68" s="16" t="s">
        <v>103</v>
      </c>
      <c r="C68" s="41">
        <v>10.199999999999999</v>
      </c>
      <c r="D68" s="31">
        <v>17028.913</v>
      </c>
      <c r="E68" s="31">
        <v>17028.913</v>
      </c>
      <c r="F68" s="31">
        <v>0</v>
      </c>
      <c r="G68" s="7">
        <f t="shared" si="5"/>
        <v>100</v>
      </c>
      <c r="H68" s="9">
        <f t="shared" si="2"/>
        <v>0</v>
      </c>
      <c r="I68" s="14"/>
    </row>
    <row r="69" spans="1:10" ht="76.5" customHeight="1" x14ac:dyDescent="0.25">
      <c r="A69" s="10">
        <v>17</v>
      </c>
      <c r="B69" s="8" t="s">
        <v>84</v>
      </c>
      <c r="C69" s="41">
        <v>5.2</v>
      </c>
      <c r="D69" s="31">
        <v>27958.618999999999</v>
      </c>
      <c r="E69" s="31">
        <v>27958.618999999999</v>
      </c>
      <c r="F69" s="31">
        <v>0</v>
      </c>
      <c r="G69" s="7">
        <f>E69/D69*100</f>
        <v>100</v>
      </c>
      <c r="H69" s="9">
        <f t="shared" si="2"/>
        <v>0</v>
      </c>
      <c r="I69" s="14"/>
    </row>
    <row r="70" spans="1:10" ht="78.75" x14ac:dyDescent="0.25">
      <c r="A70" s="38" t="s">
        <v>36</v>
      </c>
      <c r="B70" s="8" t="s">
        <v>102</v>
      </c>
      <c r="C70" s="41">
        <v>2.6</v>
      </c>
      <c r="D70" s="31">
        <v>14193.01</v>
      </c>
      <c r="E70" s="31">
        <v>14193.01</v>
      </c>
      <c r="F70" s="31">
        <v>0</v>
      </c>
      <c r="G70" s="7">
        <f t="shared" si="5"/>
        <v>100</v>
      </c>
      <c r="H70" s="9">
        <f t="shared" si="2"/>
        <v>0</v>
      </c>
      <c r="I70" s="14"/>
    </row>
    <row r="71" spans="1:10" ht="63" x14ac:dyDescent="0.25">
      <c r="A71" s="10">
        <v>19</v>
      </c>
      <c r="B71" s="8" t="s">
        <v>95</v>
      </c>
      <c r="C71" s="41">
        <v>2.6</v>
      </c>
      <c r="D71" s="31">
        <v>15435.562</v>
      </c>
      <c r="E71" s="31">
        <v>15435.562</v>
      </c>
      <c r="F71" s="31">
        <v>0</v>
      </c>
      <c r="G71" s="7">
        <f t="shared" si="5"/>
        <v>100</v>
      </c>
      <c r="H71" s="9">
        <f t="shared" si="2"/>
        <v>0</v>
      </c>
      <c r="I71" s="14"/>
    </row>
    <row r="72" spans="1:10" ht="44.25" x14ac:dyDescent="0.25">
      <c r="A72" s="38" t="s">
        <v>37</v>
      </c>
      <c r="B72" s="16" t="s">
        <v>91</v>
      </c>
      <c r="C72" s="41">
        <v>7</v>
      </c>
      <c r="D72" s="31">
        <v>39096.491000000002</v>
      </c>
      <c r="E72" s="31">
        <v>39096.491000000002</v>
      </c>
      <c r="F72" s="31">
        <v>0</v>
      </c>
      <c r="G72" s="7">
        <f t="shared" si="5"/>
        <v>100</v>
      </c>
      <c r="H72" s="9">
        <f t="shared" si="2"/>
        <v>0</v>
      </c>
      <c r="I72" s="14"/>
    </row>
    <row r="73" spans="1:10" ht="63" x14ac:dyDescent="0.25">
      <c r="A73" s="10">
        <v>21</v>
      </c>
      <c r="B73" s="8" t="s">
        <v>94</v>
      </c>
      <c r="C73" s="41">
        <v>8</v>
      </c>
      <c r="D73" s="31">
        <v>67469.179000000004</v>
      </c>
      <c r="E73" s="31">
        <v>67469.179000000004</v>
      </c>
      <c r="F73" s="31">
        <v>0</v>
      </c>
      <c r="G73" s="7">
        <f t="shared" si="5"/>
        <v>100</v>
      </c>
      <c r="H73" s="9">
        <f t="shared" si="2"/>
        <v>0</v>
      </c>
      <c r="I73" s="14"/>
    </row>
    <row r="74" spans="1:10" ht="59.25" x14ac:dyDescent="0.25">
      <c r="A74" s="38" t="s">
        <v>38</v>
      </c>
      <c r="B74" s="16" t="s">
        <v>93</v>
      </c>
      <c r="C74" s="41">
        <v>2.1</v>
      </c>
      <c r="D74" s="31">
        <v>13112.441000000001</v>
      </c>
      <c r="E74" s="31">
        <v>13112.441000000001</v>
      </c>
      <c r="F74" s="31">
        <v>0</v>
      </c>
      <c r="G74" s="7">
        <f t="shared" si="5"/>
        <v>100</v>
      </c>
      <c r="H74" s="9">
        <f t="shared" si="2"/>
        <v>0</v>
      </c>
      <c r="I74" s="14"/>
    </row>
    <row r="75" spans="1:10" ht="47.25" x14ac:dyDescent="0.25">
      <c r="A75" s="10">
        <v>23</v>
      </c>
      <c r="B75" s="8" t="s">
        <v>92</v>
      </c>
      <c r="C75" s="41">
        <v>0.7</v>
      </c>
      <c r="D75" s="31">
        <v>5268.84</v>
      </c>
      <c r="E75" s="31">
        <v>5268.84</v>
      </c>
      <c r="F75" s="31">
        <v>0</v>
      </c>
      <c r="G75" s="7">
        <f t="shared" si="5"/>
        <v>100</v>
      </c>
      <c r="H75" s="9">
        <f t="shared" si="2"/>
        <v>0</v>
      </c>
      <c r="I75" s="14"/>
    </row>
    <row r="76" spans="1:10" ht="78.75" x14ac:dyDescent="0.25">
      <c r="A76" s="38" t="s">
        <v>39</v>
      </c>
      <c r="B76" s="8" t="s">
        <v>99</v>
      </c>
      <c r="C76" s="41">
        <v>2</v>
      </c>
      <c r="D76" s="31">
        <v>13657.501</v>
      </c>
      <c r="E76" s="31">
        <v>13657.501</v>
      </c>
      <c r="F76" s="31">
        <v>0</v>
      </c>
      <c r="G76" s="7">
        <f t="shared" si="5"/>
        <v>100</v>
      </c>
      <c r="H76" s="9">
        <f t="shared" si="2"/>
        <v>0</v>
      </c>
      <c r="I76" s="14"/>
    </row>
    <row r="77" spans="1:10" ht="59.25" x14ac:dyDescent="0.25">
      <c r="A77" s="10">
        <v>25</v>
      </c>
      <c r="B77" s="16" t="s">
        <v>85</v>
      </c>
      <c r="C77" s="41">
        <v>6</v>
      </c>
      <c r="D77" s="31">
        <v>43402.571000000004</v>
      </c>
      <c r="E77" s="31">
        <v>43402.571000000004</v>
      </c>
      <c r="F77" s="31">
        <v>0</v>
      </c>
      <c r="G77" s="7">
        <f>E77/D77 *100</f>
        <v>100</v>
      </c>
      <c r="H77" s="9">
        <f t="shared" si="2"/>
        <v>0</v>
      </c>
      <c r="I77" s="14"/>
    </row>
    <row r="78" spans="1:10" ht="44.25" x14ac:dyDescent="0.25">
      <c r="A78" s="10">
        <v>26</v>
      </c>
      <c r="B78" s="16" t="s">
        <v>86</v>
      </c>
      <c r="C78" s="41">
        <v>2.2000000000000002</v>
      </c>
      <c r="D78" s="31">
        <v>15591.949000000001</v>
      </c>
      <c r="E78" s="31">
        <v>15591.949000000001</v>
      </c>
      <c r="F78" s="31">
        <v>0</v>
      </c>
      <c r="G78" s="7">
        <f>E78/D78*100</f>
        <v>100</v>
      </c>
      <c r="H78" s="9">
        <f t="shared" si="2"/>
        <v>0</v>
      </c>
      <c r="I78" s="14"/>
    </row>
    <row r="79" spans="1:10" s="64" customFormat="1" ht="59.25" x14ac:dyDescent="0.25">
      <c r="A79" s="10">
        <v>27</v>
      </c>
      <c r="B79" s="16" t="s">
        <v>122</v>
      </c>
      <c r="C79" s="41">
        <v>4.7</v>
      </c>
      <c r="D79" s="31">
        <v>21000</v>
      </c>
      <c r="E79" s="31">
        <v>21000</v>
      </c>
      <c r="F79" s="31">
        <v>21000</v>
      </c>
      <c r="G79" s="7">
        <f t="shared" si="5"/>
        <v>100</v>
      </c>
      <c r="H79" s="9">
        <f t="shared" si="2"/>
        <v>0</v>
      </c>
      <c r="I79" s="27" t="s">
        <v>130</v>
      </c>
      <c r="J79" s="1"/>
    </row>
    <row r="80" spans="1:10" s="64" customFormat="1" ht="44.25" x14ac:dyDescent="0.25">
      <c r="A80" s="10">
        <v>28</v>
      </c>
      <c r="B80" s="16" t="s">
        <v>123</v>
      </c>
      <c r="C80" s="41">
        <v>2.6</v>
      </c>
      <c r="D80" s="31">
        <v>18150.013999999999</v>
      </c>
      <c r="E80" s="31">
        <v>18150.013999999999</v>
      </c>
      <c r="F80" s="31">
        <v>18150.013999999999</v>
      </c>
      <c r="G80" s="7">
        <f t="shared" si="5"/>
        <v>100</v>
      </c>
      <c r="H80" s="9">
        <f t="shared" si="2"/>
        <v>0</v>
      </c>
      <c r="I80" s="14"/>
      <c r="J80" s="1"/>
    </row>
    <row r="81" spans="1:10" s="64" customFormat="1" ht="59.25" x14ac:dyDescent="0.25">
      <c r="A81" s="10">
        <v>29</v>
      </c>
      <c r="B81" s="16" t="s">
        <v>120</v>
      </c>
      <c r="C81" s="41">
        <v>1.2</v>
      </c>
      <c r="D81" s="31">
        <v>7580.7730000000001</v>
      </c>
      <c r="E81" s="31">
        <v>7580.7730000000001</v>
      </c>
      <c r="F81" s="31">
        <v>7580.7730000000001</v>
      </c>
      <c r="G81" s="7">
        <f t="shared" si="5"/>
        <v>100</v>
      </c>
      <c r="H81" s="9">
        <f>D81-E81</f>
        <v>0</v>
      </c>
      <c r="I81" s="14"/>
      <c r="J81" s="1"/>
    </row>
    <row r="82" spans="1:10" ht="15.75" x14ac:dyDescent="0.25">
      <c r="A82" s="22"/>
      <c r="B82" s="23" t="s">
        <v>40</v>
      </c>
      <c r="C82" s="21">
        <f>C80+C79+C78+C77+C76+C75+C74+C73+C72+C71+C70+C69+C68+C67+C66+C65+C64+C63+C62+C61+C60+C59+C58+C56+C57+C55+C54+C53+C81</f>
        <v>116.3</v>
      </c>
      <c r="D82" s="13">
        <f>D80+D79+D78+D77+D76+D75+D74+D73+D72+D71+D70+D69+D68+D67+D66+D65+D64+D63+D62+D61+D60+D59+D58+D56+D57+D55+D54+D53+D81</f>
        <v>593261.1440000002</v>
      </c>
      <c r="E82" s="13">
        <f>E80+E79+E78+E77+E76+E75+E74+E73+E72+E71+E70+E69+E68+E67+E66+E65+E64+E63+E62+E61+E60+E59+E58+E56+E57+E55+E54+E53+E81</f>
        <v>593261.1440000002</v>
      </c>
      <c r="F82" s="13">
        <f>F80+F79+F78+F77+F76+F75+F74+F73+F72+F71+F70+F69+F68+F67+F66+F65+F64+F63+F62+F61+F60+F59+F58+F56+F57+F55+F54+F53+F81</f>
        <v>46730.786999999997</v>
      </c>
      <c r="G82" s="7">
        <f>E82/D82*100</f>
        <v>100</v>
      </c>
      <c r="H82" s="9">
        <f t="shared" ref="H82:H111" si="6">D82-E82</f>
        <v>0</v>
      </c>
      <c r="I82" s="14"/>
    </row>
    <row r="83" spans="1:10" ht="18.75" x14ac:dyDescent="0.25">
      <c r="A83" s="100" t="s">
        <v>41</v>
      </c>
      <c r="B83" s="104"/>
      <c r="C83" s="104"/>
      <c r="D83" s="104"/>
      <c r="E83" s="104"/>
      <c r="F83" s="104"/>
      <c r="G83" s="105"/>
      <c r="H83" s="9">
        <f t="shared" si="6"/>
        <v>0</v>
      </c>
      <c r="I83" s="14"/>
    </row>
    <row r="84" spans="1:10" s="64" customFormat="1" ht="30" x14ac:dyDescent="0.25">
      <c r="A84" s="22">
        <v>1</v>
      </c>
      <c r="B84" s="16" t="s">
        <v>42</v>
      </c>
      <c r="C84" s="21"/>
      <c r="D84" s="31">
        <v>37531.362000000001</v>
      </c>
      <c r="E84" s="31">
        <v>37531.362000000001</v>
      </c>
      <c r="F84" s="31">
        <v>0</v>
      </c>
      <c r="G84" s="7">
        <f>E84/D84*100</f>
        <v>100</v>
      </c>
      <c r="H84" s="9">
        <f t="shared" si="6"/>
        <v>0</v>
      </c>
      <c r="I84" s="14"/>
      <c r="J84" s="1"/>
    </row>
    <row r="85" spans="1:10" ht="15.75" x14ac:dyDescent="0.25">
      <c r="A85" s="22"/>
      <c r="B85" s="23" t="s">
        <v>12</v>
      </c>
      <c r="C85" s="21"/>
      <c r="D85" s="42">
        <f>D84</f>
        <v>37531.362000000001</v>
      </c>
      <c r="E85" s="42">
        <f>E84</f>
        <v>37531.362000000001</v>
      </c>
      <c r="F85" s="42">
        <f>F84</f>
        <v>0</v>
      </c>
      <c r="G85" s="7">
        <f>E85/D85*100</f>
        <v>100</v>
      </c>
      <c r="H85" s="9">
        <f t="shared" si="6"/>
        <v>0</v>
      </c>
      <c r="I85" s="14"/>
    </row>
    <row r="86" spans="1:10" ht="18.75" x14ac:dyDescent="0.25">
      <c r="A86" s="97" t="s">
        <v>43</v>
      </c>
      <c r="B86" s="98"/>
      <c r="C86" s="98"/>
      <c r="D86" s="98"/>
      <c r="E86" s="98"/>
      <c r="F86" s="98"/>
      <c r="G86" s="99"/>
      <c r="H86" s="9">
        <f t="shared" si="6"/>
        <v>0</v>
      </c>
      <c r="I86" s="14"/>
    </row>
    <row r="87" spans="1:10" ht="15.75" x14ac:dyDescent="0.25">
      <c r="A87" s="43">
        <v>1</v>
      </c>
      <c r="B87" s="44" t="s">
        <v>44</v>
      </c>
      <c r="C87" s="45">
        <v>1689.3</v>
      </c>
      <c r="D87" s="46">
        <v>95300</v>
      </c>
      <c r="E87" s="46">
        <v>95300</v>
      </c>
      <c r="F87" s="46">
        <v>0</v>
      </c>
      <c r="G87" s="7">
        <f t="shared" ref="G87:G99" si="7">E87/D87*100</f>
        <v>100</v>
      </c>
      <c r="H87" s="9">
        <f t="shared" si="6"/>
        <v>0</v>
      </c>
      <c r="I87" s="14"/>
    </row>
    <row r="88" spans="1:10" ht="15.75" x14ac:dyDescent="0.25">
      <c r="A88" s="43">
        <v>2</v>
      </c>
      <c r="B88" s="44" t="s">
        <v>45</v>
      </c>
      <c r="C88" s="45">
        <v>1211.2</v>
      </c>
      <c r="D88" s="6">
        <v>112500</v>
      </c>
      <c r="E88" s="6">
        <v>112500</v>
      </c>
      <c r="F88" s="6">
        <v>0</v>
      </c>
      <c r="G88" s="7">
        <f t="shared" si="7"/>
        <v>100</v>
      </c>
      <c r="H88" s="9">
        <f t="shared" si="6"/>
        <v>0</v>
      </c>
      <c r="I88" s="14"/>
    </row>
    <row r="89" spans="1:10" s="64" customFormat="1" ht="63" x14ac:dyDescent="0.25">
      <c r="A89" s="43">
        <v>3</v>
      </c>
      <c r="B89" s="44" t="s">
        <v>46</v>
      </c>
      <c r="C89" s="45">
        <v>1855.7</v>
      </c>
      <c r="D89" s="6">
        <v>103050</v>
      </c>
      <c r="E89" s="6">
        <v>103050</v>
      </c>
      <c r="F89" s="6">
        <v>12403.698</v>
      </c>
      <c r="G89" s="7">
        <f t="shared" si="7"/>
        <v>100</v>
      </c>
      <c r="H89" s="9">
        <f t="shared" si="6"/>
        <v>0</v>
      </c>
      <c r="I89" s="14"/>
      <c r="J89" s="1"/>
    </row>
    <row r="90" spans="1:10" s="64" customFormat="1" ht="63" x14ac:dyDescent="0.25">
      <c r="A90" s="43">
        <v>4</v>
      </c>
      <c r="B90" s="44" t="s">
        <v>47</v>
      </c>
      <c r="C90" s="45">
        <v>539</v>
      </c>
      <c r="D90" s="6">
        <v>55000</v>
      </c>
      <c r="E90" s="6">
        <v>55000</v>
      </c>
      <c r="F90" s="6">
        <v>7561.0479999999998</v>
      </c>
      <c r="G90" s="7">
        <f t="shared" si="7"/>
        <v>100</v>
      </c>
      <c r="H90" s="9">
        <f t="shared" si="6"/>
        <v>0</v>
      </c>
      <c r="I90" s="14"/>
      <c r="J90" s="1"/>
    </row>
    <row r="91" spans="1:10" s="64" customFormat="1" ht="63" x14ac:dyDescent="0.25">
      <c r="A91" s="43">
        <v>5</v>
      </c>
      <c r="B91" s="44" t="s">
        <v>48</v>
      </c>
      <c r="C91" s="45">
        <v>502.7</v>
      </c>
      <c r="D91" s="6">
        <v>49000</v>
      </c>
      <c r="E91" s="6">
        <v>49000</v>
      </c>
      <c r="F91" s="6">
        <v>7971.1459999999997</v>
      </c>
      <c r="G91" s="7">
        <f t="shared" si="7"/>
        <v>100</v>
      </c>
      <c r="H91" s="9">
        <f t="shared" si="6"/>
        <v>0</v>
      </c>
      <c r="I91" s="14"/>
      <c r="J91" s="1"/>
    </row>
    <row r="92" spans="1:10" ht="15.75" x14ac:dyDescent="0.25">
      <c r="A92" s="47"/>
      <c r="B92" s="48" t="s">
        <v>49</v>
      </c>
      <c r="C92" s="49">
        <f>C91+C90+C89</f>
        <v>2897.4</v>
      </c>
      <c r="D92" s="50">
        <v>415000</v>
      </c>
      <c r="E92" s="50">
        <f>E91+E90+E89+E88+E87</f>
        <v>414850</v>
      </c>
      <c r="F92" s="50">
        <f>F91+F90+F89+F88+F87</f>
        <v>27935.892</v>
      </c>
      <c r="G92" s="7">
        <f t="shared" si="7"/>
        <v>99.963855421686745</v>
      </c>
      <c r="H92" s="9">
        <f t="shared" si="6"/>
        <v>150</v>
      </c>
    </row>
    <row r="93" spans="1:10" s="64" customFormat="1" ht="63" x14ac:dyDescent="0.35">
      <c r="A93" s="51"/>
      <c r="B93" s="52" t="s">
        <v>50</v>
      </c>
      <c r="C93" s="53"/>
      <c r="D93" s="54">
        <v>149.755</v>
      </c>
      <c r="E93" s="54">
        <v>149.755</v>
      </c>
      <c r="F93" s="54">
        <v>51.561999999999998</v>
      </c>
      <c r="G93" s="7">
        <f t="shared" si="7"/>
        <v>100</v>
      </c>
      <c r="H93" s="9">
        <f t="shared" si="6"/>
        <v>0</v>
      </c>
      <c r="I93" s="1"/>
      <c r="J93" s="1"/>
    </row>
    <row r="94" spans="1:10" ht="15.75" customHeight="1" x14ac:dyDescent="0.35">
      <c r="A94" s="51"/>
      <c r="B94" s="52" t="s">
        <v>51</v>
      </c>
      <c r="C94" s="53"/>
      <c r="D94" s="54">
        <v>40000</v>
      </c>
      <c r="E94" s="54">
        <v>40000</v>
      </c>
      <c r="F94" s="54">
        <v>0</v>
      </c>
      <c r="G94" s="7">
        <f t="shared" si="7"/>
        <v>100</v>
      </c>
      <c r="H94" s="9">
        <f t="shared" si="6"/>
        <v>0</v>
      </c>
      <c r="I94" s="9"/>
    </row>
    <row r="95" spans="1:10" s="64" customFormat="1" ht="31.5" x14ac:dyDescent="0.35">
      <c r="A95" s="51"/>
      <c r="B95" s="52" t="s">
        <v>52</v>
      </c>
      <c r="C95" s="53"/>
      <c r="D95" s="54">
        <v>14827.879000000001</v>
      </c>
      <c r="E95" s="54">
        <v>14827.879000000001</v>
      </c>
      <c r="F95" s="54">
        <v>4184.8680000000004</v>
      </c>
      <c r="G95" s="7">
        <f t="shared" si="7"/>
        <v>100</v>
      </c>
      <c r="H95" s="9">
        <f t="shared" si="6"/>
        <v>0</v>
      </c>
      <c r="I95" s="9"/>
      <c r="J95" s="1"/>
    </row>
    <row r="96" spans="1:10" ht="78.75" x14ac:dyDescent="0.35">
      <c r="A96" s="51"/>
      <c r="B96" s="52" t="s">
        <v>53</v>
      </c>
      <c r="C96" s="53"/>
      <c r="D96" s="54">
        <v>611</v>
      </c>
      <c r="E96" s="54">
        <v>611</v>
      </c>
      <c r="F96" s="54">
        <v>0</v>
      </c>
      <c r="G96" s="7">
        <f t="shared" si="7"/>
        <v>100</v>
      </c>
      <c r="H96" s="9">
        <f t="shared" si="6"/>
        <v>0</v>
      </c>
      <c r="I96" s="9"/>
    </row>
    <row r="97" spans="1:10" ht="31.5" x14ac:dyDescent="0.35">
      <c r="A97" s="51"/>
      <c r="B97" s="52" t="s">
        <v>54</v>
      </c>
      <c r="C97" s="53"/>
      <c r="D97" s="54">
        <f>D96+D95</f>
        <v>15438.879000000001</v>
      </c>
      <c r="E97" s="54">
        <f>E96+E95</f>
        <v>15438.879000000001</v>
      </c>
      <c r="F97" s="54">
        <f>F96+F95</f>
        <v>4184.8680000000004</v>
      </c>
      <c r="G97" s="7">
        <f t="shared" si="7"/>
        <v>100</v>
      </c>
      <c r="H97" s="9">
        <f t="shared" si="6"/>
        <v>0</v>
      </c>
      <c r="I97" s="9"/>
    </row>
    <row r="98" spans="1:10" s="64" customFormat="1" ht="54" x14ac:dyDescent="0.35">
      <c r="A98" s="51"/>
      <c r="B98" s="52" t="s">
        <v>55</v>
      </c>
      <c r="C98" s="53"/>
      <c r="D98" s="54">
        <v>7000</v>
      </c>
      <c r="E98" s="56" t="s">
        <v>110</v>
      </c>
      <c r="F98" s="54">
        <v>600</v>
      </c>
      <c r="G98" s="7">
        <v>98.4</v>
      </c>
      <c r="H98" s="9">
        <v>111.5</v>
      </c>
      <c r="I98" s="1"/>
      <c r="J98" s="1"/>
    </row>
    <row r="99" spans="1:10" ht="47.25" x14ac:dyDescent="0.35">
      <c r="A99" s="51"/>
      <c r="B99" s="52" t="s">
        <v>56</v>
      </c>
      <c r="C99" s="53"/>
      <c r="D99" s="54">
        <v>33026.978999999999</v>
      </c>
      <c r="E99" s="54">
        <v>33026.978999999999</v>
      </c>
      <c r="F99" s="54">
        <v>0</v>
      </c>
      <c r="G99" s="7">
        <f t="shared" si="7"/>
        <v>100</v>
      </c>
      <c r="H99" s="9">
        <f t="shared" si="6"/>
        <v>0</v>
      </c>
    </row>
    <row r="100" spans="1:10" ht="16.5" customHeight="1" x14ac:dyDescent="0.35">
      <c r="A100" s="51"/>
      <c r="B100" s="52" t="s">
        <v>57</v>
      </c>
      <c r="C100" s="53"/>
      <c r="D100" s="54">
        <v>9992.5130000000008</v>
      </c>
      <c r="E100" s="54">
        <v>9992.5130000000008</v>
      </c>
      <c r="F100" s="54">
        <v>0</v>
      </c>
      <c r="G100" s="7">
        <f t="shared" ref="G100" si="8">E100/D100*100</f>
        <v>100</v>
      </c>
      <c r="H100" s="9">
        <f t="shared" si="6"/>
        <v>0</v>
      </c>
    </row>
    <row r="101" spans="1:10" ht="19.5" customHeight="1" x14ac:dyDescent="0.35">
      <c r="A101" s="51"/>
      <c r="B101" s="55" t="s">
        <v>58</v>
      </c>
      <c r="C101" s="53"/>
      <c r="D101" s="54">
        <f>D93+D99+D98+D94+D92+D100+D97</f>
        <v>520608.12599999999</v>
      </c>
      <c r="E101" s="54">
        <v>520346.62599999999</v>
      </c>
      <c r="F101" s="54">
        <f>F93+F99+F98+F94+F92+F100+F97</f>
        <v>32772.322</v>
      </c>
      <c r="G101" s="7">
        <v>99.9</v>
      </c>
      <c r="H101" s="9">
        <v>261.5</v>
      </c>
    </row>
    <row r="102" spans="1:10" s="64" customFormat="1" ht="31.5" x14ac:dyDescent="0.35">
      <c r="A102" s="51"/>
      <c r="B102" s="52" t="s">
        <v>59</v>
      </c>
      <c r="C102" s="53"/>
      <c r="D102" s="54">
        <v>81001.952000000005</v>
      </c>
      <c r="E102" s="54">
        <v>81001.952000000005</v>
      </c>
      <c r="F102" s="54">
        <v>15267.521000000001</v>
      </c>
      <c r="G102" s="7">
        <f>E102/D102*100</f>
        <v>100</v>
      </c>
      <c r="H102" s="9">
        <f>D102-E102</f>
        <v>0</v>
      </c>
      <c r="I102" s="1"/>
      <c r="J102" s="1"/>
    </row>
    <row r="103" spans="1:10" s="64" customFormat="1" ht="47.25" x14ac:dyDescent="0.35">
      <c r="A103" s="51"/>
      <c r="B103" s="52" t="s">
        <v>60</v>
      </c>
      <c r="C103" s="53"/>
      <c r="D103" s="54">
        <v>69500</v>
      </c>
      <c r="E103" s="56">
        <v>69499.998999999996</v>
      </c>
      <c r="F103" s="54">
        <v>1500.7170000000001</v>
      </c>
      <c r="G103" s="7">
        <f>E103/D103*100</f>
        <v>99.999998561151074</v>
      </c>
      <c r="H103" s="9">
        <f>D103-E103</f>
        <v>1.0000000038417056E-3</v>
      </c>
      <c r="I103" s="1"/>
      <c r="J103" s="1"/>
    </row>
    <row r="104" spans="1:10" s="64" customFormat="1" ht="54" x14ac:dyDescent="0.35">
      <c r="A104" s="51"/>
      <c r="B104" s="52" t="s">
        <v>61</v>
      </c>
      <c r="C104" s="53"/>
      <c r="D104" s="54">
        <v>90000</v>
      </c>
      <c r="E104" s="56" t="s">
        <v>111</v>
      </c>
      <c r="F104" s="54">
        <v>37307.31</v>
      </c>
      <c r="G104" s="7">
        <v>100</v>
      </c>
      <c r="H104" s="9">
        <v>3.992</v>
      </c>
      <c r="I104" s="1"/>
      <c r="J104" s="1"/>
    </row>
    <row r="105" spans="1:10" ht="79.5" customHeight="1" x14ac:dyDescent="0.35">
      <c r="A105" s="51"/>
      <c r="B105" s="52" t="s">
        <v>62</v>
      </c>
      <c r="C105" s="53"/>
      <c r="D105" s="54">
        <v>9864.7819999999992</v>
      </c>
      <c r="E105" s="56">
        <v>9864.7819999999992</v>
      </c>
      <c r="F105" s="54">
        <v>0</v>
      </c>
      <c r="G105" s="7">
        <f t="shared" ref="G105" si="9">E105/D105*100</f>
        <v>100</v>
      </c>
      <c r="H105" s="9">
        <f t="shared" si="6"/>
        <v>0</v>
      </c>
    </row>
    <row r="106" spans="1:10" s="58" customFormat="1" ht="45" customHeight="1" x14ac:dyDescent="0.35">
      <c r="A106" s="51"/>
      <c r="B106" s="57" t="s">
        <v>63</v>
      </c>
      <c r="C106" s="53"/>
      <c r="D106" s="54">
        <f>D104+D105</f>
        <v>99864.782000000007</v>
      </c>
      <c r="E106" s="54">
        <v>99860.79</v>
      </c>
      <c r="F106" s="54">
        <f>F104+F105</f>
        <v>37307.31</v>
      </c>
      <c r="G106" s="7">
        <v>100</v>
      </c>
      <c r="H106" s="9">
        <v>3.992</v>
      </c>
    </row>
    <row r="107" spans="1:10" s="64" customFormat="1" ht="204.75" x14ac:dyDescent="0.35">
      <c r="A107" s="51"/>
      <c r="B107" s="52" t="s">
        <v>64</v>
      </c>
      <c r="C107" s="53"/>
      <c r="D107" s="54">
        <v>28000</v>
      </c>
      <c r="E107" s="54">
        <v>28000</v>
      </c>
      <c r="F107" s="56">
        <v>10217.025</v>
      </c>
      <c r="G107" s="7">
        <f>E107/D107*100</f>
        <v>100</v>
      </c>
      <c r="H107" s="9">
        <f t="shared" si="6"/>
        <v>0</v>
      </c>
      <c r="I107" s="1"/>
      <c r="J107" s="1"/>
    </row>
    <row r="108" spans="1:10" ht="15" customHeight="1" x14ac:dyDescent="0.25">
      <c r="A108" s="59"/>
      <c r="B108" s="60" t="s">
        <v>65</v>
      </c>
      <c r="C108" s="53"/>
      <c r="D108" s="54">
        <f>D24</f>
        <v>1020013.2</v>
      </c>
      <c r="E108" s="54">
        <v>947990.94</v>
      </c>
      <c r="F108" s="54">
        <f>F24</f>
        <v>57977.74</v>
      </c>
      <c r="G108" s="7">
        <f>E108/D108*100</f>
        <v>92.939085494187722</v>
      </c>
      <c r="H108" s="9">
        <f>D108-E108</f>
        <v>72022.260000000009</v>
      </c>
    </row>
    <row r="109" spans="1:10" ht="17.25" customHeight="1" x14ac:dyDescent="0.35">
      <c r="A109" s="51"/>
      <c r="B109" s="60" t="s">
        <v>66</v>
      </c>
      <c r="C109" s="53"/>
      <c r="D109" s="54">
        <f>D107+D106+D103+D102+D101+D85+D82+D51+D45+D33</f>
        <v>2740322.3830000004</v>
      </c>
      <c r="E109" s="54">
        <f>E107+E106+E103+E102+E101+E85+E82+E51+E45+E33</f>
        <v>2740056.89</v>
      </c>
      <c r="F109" s="54">
        <f>F103+F107+F102+F101+F85+F82+F51+F45+F33+F106</f>
        <v>413035.91699999996</v>
      </c>
      <c r="G109" s="7">
        <f>E109/D109*100</f>
        <v>99.990311614368906</v>
      </c>
      <c r="H109" s="9">
        <f>D109-E109</f>
        <v>265.49300000024959</v>
      </c>
    </row>
    <row r="110" spans="1:10" ht="33.75" customHeight="1" x14ac:dyDescent="0.25">
      <c r="A110" s="59"/>
      <c r="B110" s="61" t="s">
        <v>67</v>
      </c>
      <c r="C110" s="62"/>
      <c r="D110" s="54">
        <f>D109+D108</f>
        <v>3760335.5830000006</v>
      </c>
      <c r="E110" s="54">
        <f>E109+E108</f>
        <v>3688047.83</v>
      </c>
      <c r="F110" s="54">
        <f>F109+F108</f>
        <v>471013.65699999995</v>
      </c>
      <c r="G110" s="7">
        <f>E110/D110*100</f>
        <v>98.07762495116647</v>
      </c>
      <c r="H110" s="9">
        <f>D110-E110</f>
        <v>72287.753000000492</v>
      </c>
    </row>
    <row r="111" spans="1:10" ht="37.5" customHeight="1" x14ac:dyDescent="0.3">
      <c r="A111" s="103" t="s">
        <v>69</v>
      </c>
      <c r="B111" s="103"/>
      <c r="C111" s="103"/>
      <c r="D111" s="103"/>
      <c r="E111" s="103"/>
      <c r="F111" s="103"/>
      <c r="G111" s="63"/>
      <c r="H111" s="9">
        <f t="shared" si="6"/>
        <v>0</v>
      </c>
    </row>
  </sheetData>
  <mergeCells count="23">
    <mergeCell ref="A111:F111"/>
    <mergeCell ref="A26:G26"/>
    <mergeCell ref="A34:G34"/>
    <mergeCell ref="A52:G52"/>
    <mergeCell ref="A83:G83"/>
    <mergeCell ref="A86:G86"/>
    <mergeCell ref="A46:G46"/>
    <mergeCell ref="A25:G25"/>
    <mergeCell ref="A1:G3"/>
    <mergeCell ref="A4:A7"/>
    <mergeCell ref="B4:B7"/>
    <mergeCell ref="C4:D5"/>
    <mergeCell ref="E4:F5"/>
    <mergeCell ref="G4:G9"/>
    <mergeCell ref="C6:C7"/>
    <mergeCell ref="D6:D7"/>
    <mergeCell ref="E6:E7"/>
    <mergeCell ref="F6:F7"/>
    <mergeCell ref="A8:F8"/>
    <mergeCell ref="A9:F9"/>
    <mergeCell ref="A10:G10"/>
    <mergeCell ref="A15:G15"/>
    <mergeCell ref="A21:G2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rowBreaks count="3" manualBreakCount="3">
    <brk id="67" max="6" man="1"/>
    <brk id="85" max="6" man="1"/>
    <brk id="10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2020-01-31T08:08:22Z</dcterms:modified>
</cp:coreProperties>
</file>