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  <definedName name="_xlnm.Print_Area" localSheetId="0">'Лист1'!$A$1:$G$146</definedName>
  </definedNames>
  <calcPr fullCalcOnLoad="1"/>
</workbook>
</file>

<file path=xl/sharedStrings.xml><?xml version="1.0" encoding="utf-8"?>
<sst xmlns="http://schemas.openxmlformats.org/spreadsheetml/2006/main" count="165" uniqueCount="145">
  <si>
    <t>Наименование объектов и подрядчиков</t>
  </si>
  <si>
    <t>п/м, км</t>
  </si>
  <si>
    <t>с начала года</t>
  </si>
  <si>
    <t>Гудермесское ГУДЭП</t>
  </si>
  <si>
    <t>Шатойское ГУДЭП</t>
  </si>
  <si>
    <t>№№ п/п</t>
  </si>
  <si>
    <t>тыс.руб.</t>
  </si>
  <si>
    <t>Урус-Мартановское ГУДЭП</t>
  </si>
  <si>
    <t>Итум-Калинское ГУДЭП</t>
  </si>
  <si>
    <t>ГУДП-1</t>
  </si>
  <si>
    <t>Ножай-Юртовское ГУДЭП</t>
  </si>
  <si>
    <t>Наурское ГУДЭП</t>
  </si>
  <si>
    <t>Шаройское ГУДЭП</t>
  </si>
  <si>
    <t>Курчалоевское ГУДЭП</t>
  </si>
  <si>
    <t>Ачхой-Мартановское ГУДЭП</t>
  </si>
  <si>
    <t>Грозненское ГУДЭП</t>
  </si>
  <si>
    <t>Червленское ГУДЭП</t>
  </si>
  <si>
    <t>Шалинское ГУДЭП</t>
  </si>
  <si>
    <t>Веденское ГУДЭП</t>
  </si>
  <si>
    <t>Знаменское ГУДЭП</t>
  </si>
  <si>
    <t>ГУДП "Асфальт-1"</t>
  </si>
  <si>
    <t>ГУП "Спецдортехника"</t>
  </si>
  <si>
    <t>ГУДП "Асфальт-4"</t>
  </si>
  <si>
    <t>ГУДП-4</t>
  </si>
  <si>
    <t>Выполнение работ,                                    тыс. руб.</t>
  </si>
  <si>
    <t>за текущий месяц</t>
  </si>
  <si>
    <t xml:space="preserve">   Подпрограмма 1 "Дорожное хозяйство"(республиканский бюджет)    
</t>
  </si>
  <si>
    <t>Содержание</t>
  </si>
  <si>
    <t>Федеральный бюджет</t>
  </si>
  <si>
    <t>1. Мосты</t>
  </si>
  <si>
    <t>Итого Мосты:</t>
  </si>
  <si>
    <t>2. Дороги</t>
  </si>
  <si>
    <t>Всего Дороги:</t>
  </si>
  <si>
    <t xml:space="preserve">Всего по Министерству автомобильных дорог ЧР
</t>
  </si>
  <si>
    <t>Итого Ремонт:</t>
  </si>
  <si>
    <t>Аварийно-восстановительные работы</t>
  </si>
  <si>
    <t xml:space="preserve">Приобретение дорожной техники, оборудования, элементов обстановки пути и технических средств  
</t>
  </si>
  <si>
    <t>всего по содержанию</t>
  </si>
  <si>
    <t>итого содержание дорог                                                        ( по заключенным контрактам)</t>
  </si>
  <si>
    <t>Итого ФБ</t>
  </si>
  <si>
    <t>Итого РБ</t>
  </si>
  <si>
    <t>3. Капитальный ремонт</t>
  </si>
  <si>
    <t>4. Ремонт</t>
  </si>
  <si>
    <t>Всего Кап. Ремонт</t>
  </si>
  <si>
    <t>% освоения</t>
  </si>
  <si>
    <t>ГУДП "Асфальт-3"</t>
  </si>
  <si>
    <t>ГУДП-2</t>
  </si>
  <si>
    <t>ГУДП-3</t>
  </si>
  <si>
    <t>ГУДП-5</t>
  </si>
  <si>
    <t>Содержание по КЖЦ а/д Ищерская-Грозный, км 32,4 - км 35,5</t>
  </si>
  <si>
    <t>Содержание по КЖЦ а/д Ищерская-Червленная, км 63,5 - км 71,3</t>
  </si>
  <si>
    <t xml:space="preserve"> Разметка</t>
  </si>
  <si>
    <t>Инвентаризация</t>
  </si>
  <si>
    <t xml:space="preserve">Паспортизация </t>
  </si>
  <si>
    <t>5 камер БКД</t>
  </si>
  <si>
    <t xml:space="preserve">Фото-видео-камеры </t>
  </si>
  <si>
    <t>Устройство аналога тросового  ограждения на подъезде к г. Урус-Мартан</t>
  </si>
  <si>
    <t>ПКРТИ (транспортное планирование)</t>
  </si>
  <si>
    <t>Обслуживание пункта весового контроля</t>
  </si>
  <si>
    <t>Обслуживание камер ФВФ</t>
  </si>
  <si>
    <t>Концессионное соглашение</t>
  </si>
  <si>
    <t>село</t>
  </si>
  <si>
    <t>Агломерации</t>
  </si>
  <si>
    <t>ИТОГО:</t>
  </si>
  <si>
    <t>ВСЕГО ФБ</t>
  </si>
  <si>
    <t>1. Мост</t>
  </si>
  <si>
    <t>Серноводское ГУДЭП</t>
  </si>
  <si>
    <r>
      <t>Капитальный ремонт а/д Ищерская-Червленная, км 0 - км 6 О</t>
    </r>
    <r>
      <rPr>
        <b/>
        <sz val="12"/>
        <color indexed="8"/>
        <rFont val="Times New Roman"/>
        <family val="1"/>
      </rPr>
      <t>ОО"СПЕЦДОРСТРОЙ"</t>
    </r>
  </si>
  <si>
    <r>
      <t>Ремонт подъезда от а/д "Согунты - Кошкельды" к с. Бешил-Ирзу, км 0 - км 4,7</t>
    </r>
    <r>
      <rPr>
        <b/>
        <sz val="11"/>
        <color indexed="8"/>
        <rFont val="Times New Roman"/>
        <family val="1"/>
      </rPr>
      <t xml:space="preserve"> ООО"СПЕЦДОРСТРОЙ"</t>
    </r>
  </si>
  <si>
    <r>
      <t>Подлежит  освоению в 2020 году</t>
    </r>
    <r>
      <rPr>
        <b/>
        <sz val="18"/>
        <rFont val="Times New Roman"/>
        <family val="1"/>
      </rPr>
      <t xml:space="preserve"> </t>
    </r>
  </si>
  <si>
    <t>14 п.м.</t>
  </si>
  <si>
    <t>Диагностика мостов</t>
  </si>
  <si>
    <t>Ремонт производственной базы</t>
  </si>
  <si>
    <t>Итого базы:</t>
  </si>
  <si>
    <t>Ремонт производственной базы Червленского ГУДЭП</t>
  </si>
  <si>
    <r>
      <t xml:space="preserve">Капитальный ремонт а/д Ассиновская - Ачхой-Мартан - Урус-Мартан - Старые Атаги, км 42,9 - км 43,9 </t>
    </r>
    <r>
      <rPr>
        <b/>
        <sz val="12"/>
        <color indexed="8"/>
        <rFont val="Times New Roman"/>
        <family val="1"/>
      </rPr>
      <t>ООО "Адлан и А"</t>
    </r>
  </si>
  <si>
    <r>
      <t xml:space="preserve">Ремонт подъезда от а/д Ножай-Юрт - Замай-Юрт - Тухчар" к с. Балансу, км 0 - км 3,7 </t>
    </r>
    <r>
      <rPr>
        <b/>
        <sz val="12"/>
        <color indexed="8"/>
        <rFont val="Times New Roman"/>
        <family val="1"/>
      </rPr>
      <t>ООО"СПЕЦДОРСТРОЙ"</t>
    </r>
  </si>
  <si>
    <r>
      <t xml:space="preserve">Ремонт а/д Ищерская - Червленная,  км 63,5 - км 71,3 </t>
    </r>
    <r>
      <rPr>
        <b/>
        <sz val="11"/>
        <color indexed="8"/>
        <rFont val="Times New Roman"/>
        <family val="1"/>
      </rPr>
      <t>ООО"СПЕЦДОРСТРОЙ"</t>
    </r>
  </si>
  <si>
    <r>
      <t xml:space="preserve">Ремонт подъезд от а/д Р-217 "Кавказ - Центарой "к с. Турты - Хутор, км 0 - км 2,5 </t>
    </r>
    <r>
      <rPr>
        <b/>
        <sz val="12"/>
        <color indexed="8"/>
        <rFont val="Times New Roman"/>
        <family val="1"/>
      </rPr>
      <t>ООО"СПЕЦДОРСТРОЙ"</t>
    </r>
  </si>
  <si>
    <r>
      <t xml:space="preserve">Ремонт подъезда от а/д "Ножай-Юрт - Замай-Юрт - Тухчар" к с. Замай-Юрт, км 0 - км 1,1 </t>
    </r>
    <r>
      <rPr>
        <b/>
        <sz val="12"/>
        <color indexed="8"/>
        <rFont val="Times New Roman"/>
        <family val="1"/>
      </rPr>
      <t>ООО"СПЕЦДОРСТРОЙ"</t>
    </r>
  </si>
  <si>
    <r>
      <t xml:space="preserve">Ремонт а/д Ищерская - Червленная, км 62,5 - км 63,5  </t>
    </r>
    <r>
      <rPr>
        <b/>
        <sz val="11"/>
        <color indexed="8"/>
        <rFont val="Times New Roman"/>
        <family val="1"/>
      </rPr>
      <t>ООО"СПЕЦДОРСТРОЙ"</t>
    </r>
  </si>
  <si>
    <r>
      <t xml:space="preserve">Ремонт а/д Ищерская - Грозный, км 54,4 - км 68 </t>
    </r>
    <r>
      <rPr>
        <b/>
        <sz val="11"/>
        <color indexed="8"/>
        <rFont val="Times New Roman"/>
        <family val="1"/>
      </rPr>
      <t>ООО"СПЕЦДОРСТРОЙ"</t>
    </r>
  </si>
  <si>
    <r>
      <t xml:space="preserve">Ремонт подъезда от а/д Р-217 "Кавказ" к с. Алхан-Юрт, км 0 - км 1,9 </t>
    </r>
    <r>
      <rPr>
        <b/>
        <sz val="12"/>
        <color indexed="8"/>
        <rFont val="Times New Roman"/>
        <family val="1"/>
      </rPr>
      <t>ООО "ТОРГ-ПИТ"</t>
    </r>
  </si>
  <si>
    <r>
      <t xml:space="preserve">Ремонт а/д Гойты - Алхазурово, км 9,6 - км 11,1 </t>
    </r>
    <r>
      <rPr>
        <b/>
        <sz val="12"/>
        <color indexed="8"/>
        <rFont val="Times New Roman"/>
        <family val="1"/>
      </rPr>
      <t>ФИРМА "АДЛАН И А"</t>
    </r>
  </si>
  <si>
    <r>
      <t xml:space="preserve">Ремонт подъезда от а/д «Ойсхара – Курчалой – Мескер-Юрт» к с.Мескер-Юрт, км0 – км3,6 </t>
    </r>
    <r>
      <rPr>
        <b/>
        <sz val="12"/>
        <color indexed="8"/>
        <rFont val="Times New Roman"/>
        <family val="1"/>
      </rPr>
      <t>ГУДП-1</t>
    </r>
  </si>
  <si>
    <r>
      <t xml:space="preserve">Ремонт а/д Макажой - Буни, км 10 - км 25 </t>
    </r>
    <r>
      <rPr>
        <b/>
        <sz val="12"/>
        <color indexed="8"/>
        <rFont val="Times New Roman"/>
        <family val="1"/>
      </rPr>
      <t>ООО"СПЕЦДОРСТРОЙ"</t>
    </r>
  </si>
  <si>
    <r>
      <t xml:space="preserve">Ремонт а/д Ялхой-Мохк - Регита, км 3 - км 9,9 </t>
    </r>
    <r>
      <rPr>
        <b/>
        <sz val="12"/>
        <color indexed="8"/>
        <rFont val="Times New Roman"/>
        <family val="1"/>
      </rPr>
      <t>ООО "СОУЛ-ТРЕЙД"</t>
    </r>
  </si>
  <si>
    <r>
      <t xml:space="preserve">Капитальный ремонт а/д Ножай-Юрт - Зандак - Симсир, км 3,8 - км 6,8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</si>
  <si>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Капитальный ремонт а/д Грозный - Ведено - гр.Дагестана, км 42,2 - км 48 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</si>
  <si>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Капитальный ремонт а/д Бачи-Юрт - Ялхой-Мохк - Ножай-Юрт - гр.Дагестана, км 14 - км 21,2 </t>
    </r>
    <r>
      <rPr>
        <b/>
        <sz val="12"/>
        <color indexed="8"/>
        <rFont val="Times New Roman"/>
        <family val="1"/>
      </rPr>
      <t>ООО "СПЕЦДОРСТРОЙ"</t>
    </r>
  </si>
  <si>
    <r>
      <t>Реконструкция моста на 4 км подъезда от а/д "Ищерская - Грозный" к с. Садовое</t>
    </r>
    <r>
      <rPr>
        <b/>
        <sz val="12"/>
        <color indexed="8"/>
        <rFont val="Times New Roman"/>
        <family val="1"/>
      </rPr>
      <t xml:space="preserve"> ООО "СПЕЦДОРСТРОЙ"</t>
    </r>
  </si>
  <si>
    <r>
      <t xml:space="preserve">Строительство моста на 17 км а/д Бачи-Юрт - Ялхой-Мохк - Ножай-Юрт - гр.Дагестана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</si>
  <si>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Капитальный ремонт подъезда от а/д "Ищерская - Грозный" к с. Серноводское, км 0 - км 12,4 </t>
    </r>
    <r>
      <rPr>
        <b/>
        <sz val="12"/>
        <color indexed="8"/>
        <rFont val="Times New Roman"/>
        <family val="1"/>
      </rPr>
      <t>ООО "МЕГАТРАНС"</t>
    </r>
  </si>
  <si>
    <r>
      <t xml:space="preserve">Реконструкция подъезда от а/д М-29 "Кавказ" к с. Н.Герзель, км 0 - км 6,1 </t>
    </r>
    <r>
      <rPr>
        <b/>
        <sz val="12"/>
        <rFont val="Times New Roman"/>
        <family val="1"/>
      </rPr>
      <t>ООО "СПЕЦДОРСТРОЙ"</t>
    </r>
  </si>
  <si>
    <r>
      <t xml:space="preserve">Реконструкция подъезда к ст. Червленная - Узловая от а/д "Ищерская - Шелковская - гр.Дагестана", км 0 - км 6,1 (2 этап км 5,1 - км 6,1) </t>
    </r>
    <r>
      <rPr>
        <b/>
        <sz val="12"/>
        <rFont val="Times New Roman"/>
        <family val="1"/>
      </rPr>
      <t>ООО "СПЕЦДОРСТРОЙ"</t>
    </r>
  </si>
  <si>
    <r>
      <t xml:space="preserve">Реконструкция а/д Шали - Аргунский-мост, км 2 - км 9,7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</si>
  <si>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Ремонт подъезда от а/д" Саясан - Беной - Беной-Ведено" к с. Энгеной, км 1 - км 5,2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</si>
  <si>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Ремонт подъезда от а/д "Шали - Тевзана - Элистанжи - Ведено" к с. Хаттуни, км 0 - км 2 </t>
    </r>
    <r>
      <rPr>
        <b/>
        <sz val="12"/>
        <color indexed="8"/>
        <rFont val="Times New Roman"/>
        <family val="1"/>
      </rPr>
      <t>ООО "МЕГАТРАНС"</t>
    </r>
  </si>
  <si>
    <r>
      <t xml:space="preserve">Ремонт а/д Тевзана - Хаттуни, км 0 - км 4,5 </t>
    </r>
    <r>
      <rPr>
        <b/>
        <sz val="12"/>
        <color indexed="8"/>
        <rFont val="Times New Roman"/>
        <family val="1"/>
      </rPr>
      <t>ГУДП-1</t>
    </r>
  </si>
  <si>
    <r>
      <t xml:space="preserve">Ремонт подъезда от а/д Р-217 "Кавказ - Центарой " к с. Гансолчу, км 0 - км 5,4 </t>
    </r>
    <r>
      <rPr>
        <b/>
        <sz val="12"/>
        <color indexed="8"/>
        <rFont val="Times New Roman"/>
        <family val="1"/>
      </rPr>
      <t>ООО"СПЕЦДОРСТРОЙ"</t>
    </r>
  </si>
  <si>
    <r>
      <t xml:space="preserve">Ремонт подъезда от а/д Р-217 "Кавказ" к с. Центарой, км 28,6 - км 30 </t>
    </r>
    <r>
      <rPr>
        <b/>
        <sz val="12"/>
        <color indexed="8"/>
        <rFont val="Times New Roman"/>
        <family val="1"/>
      </rPr>
      <t>ООО"СПЕЦДОРСТРОЙ"</t>
    </r>
  </si>
  <si>
    <r>
      <t xml:space="preserve">Ремонт подъезда от а/д "Макажой-Буни" к с. Хой, км 0 - км 3 </t>
    </r>
    <r>
      <rPr>
        <b/>
        <sz val="12"/>
        <color indexed="8"/>
        <rFont val="Times New Roman"/>
        <family val="1"/>
      </rPr>
      <t>ООО "ЛИГАСТРОЙ"</t>
    </r>
  </si>
  <si>
    <r>
      <t xml:space="preserve">Капитальный ремонт а/д Гансолчу-Аллерой, км 0 - км 9,0 </t>
    </r>
    <r>
      <rPr>
        <b/>
        <sz val="12"/>
        <color indexed="8"/>
        <rFont val="Times New Roman"/>
        <family val="1"/>
      </rPr>
      <t>ООО "СПЕЦДОРСТРОЙ"</t>
    </r>
  </si>
  <si>
    <t xml:space="preserve">Реконструкция моста через р.Сунжа в строе ул. Химзаводская в г.Грозный </t>
  </si>
  <si>
    <r>
      <t xml:space="preserve">Ремонт а/д Шатой - Шаро-Аргун - Химой, км 7 - км 45,7 </t>
    </r>
    <r>
      <rPr>
        <b/>
        <sz val="11"/>
        <color indexed="8"/>
        <rFont val="Times New Roman"/>
        <family val="1"/>
      </rPr>
      <t>ООО "Спецдорстрой"</t>
    </r>
  </si>
  <si>
    <r>
      <t xml:space="preserve">Капитальный ремонт а/д Саясан - Беной - Беной-Ведено, км 12 - км 18 (2 этап км15 - км18)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</si>
  <si>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Капитальный ремонт трех прямоугольных труб на 24,5 км; 25 км; 26 км а/д Шатой - Шаро-Аргун - Химой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</si>
  <si>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Капитальный ремонт а/д Ножай-Юрт - Зандак - Симсир, км 6,8 - км 12,1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</si>
  <si>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Строительство моста на 1 км подъезда от "Подъезда к с. Зумсой " к школе с.Чиннах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</si>
  <si>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Ремонт а/д Итум-Кали-Альпийские пастбища-Химой, км 40,5-км47,9 </t>
    </r>
    <r>
      <rPr>
        <b/>
        <sz val="11"/>
        <color indexed="8"/>
        <rFont val="Times New Roman"/>
        <family val="1"/>
      </rPr>
      <t>ООО "СПЕЦДОРСТРОЙ"</t>
    </r>
  </si>
  <si>
    <r>
      <t xml:space="preserve">Ремонт а/д Гуржи-Мохк - Курен-Беной, км 0- км 1,5 </t>
    </r>
    <r>
      <rPr>
        <b/>
        <sz val="12"/>
        <color indexed="8"/>
        <rFont val="Times New Roman"/>
        <family val="1"/>
      </rPr>
      <t>ГУДП "АСФАЛЬТ-3"</t>
    </r>
  </si>
  <si>
    <r>
      <t xml:space="preserve">Ремонт подъезда от а/д "Саясан - Беной - Беной-Ведено" к с. Дарго км 0 - км 2,3 </t>
    </r>
    <r>
      <rPr>
        <b/>
        <sz val="12"/>
        <color indexed="8"/>
        <rFont val="Times New Roman"/>
        <family val="1"/>
      </rPr>
      <t>ГУДП "АСФАЛЬТ-3"</t>
    </r>
  </si>
  <si>
    <r>
      <t xml:space="preserve">Ремонт подъезда от а/д "Шали - Тевзана - Элистанжи - Ведено" к с. Сельментаузен, км 1,6 - км 8,0 </t>
    </r>
    <r>
      <rPr>
        <b/>
        <sz val="12"/>
        <color indexed="8"/>
        <rFont val="Times New Roman"/>
        <family val="1"/>
      </rPr>
      <t>ООО "СОУЛ-ТРЕЙД"</t>
    </r>
  </si>
  <si>
    <r>
      <t xml:space="preserve">Ремонт а/д Грозный - Ведено - гр. Дагестана, км 8- км 16,8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</si>
  <si>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Ремонт подъезда от а/д Р-217 "Кавказ" к г. Аргун, км 0 - км 5,2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</si>
  <si>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Ремонт а/д Ищерская - Грозный, км20,2 - км22,5; км26 - км 29,4 </t>
    </r>
    <r>
      <rPr>
        <b/>
        <sz val="12"/>
        <color indexed="8"/>
        <rFont val="Times New Roman"/>
        <family val="1"/>
      </rPr>
      <t>ГУДП "АСФАЛЬТ-3"</t>
    </r>
  </si>
  <si>
    <r>
      <t>Реконструкция моста на 15 км а/д Ялхорой - Бамут</t>
    </r>
    <r>
      <rPr>
        <b/>
        <sz val="12"/>
        <color indexed="8"/>
        <rFont val="Times New Roman"/>
        <family val="1"/>
      </rPr>
      <t xml:space="preserve"> ООО "СПЕЦДОРСТРОЙ"</t>
    </r>
  </si>
  <si>
    <t>Содержание (в т.ч. КЖЦ, разметка, обустройство дорог и т.д.)</t>
  </si>
  <si>
    <t xml:space="preserve">Межевание, инвентаризация, диагностика, паспортизация, тех.планы, ПКРТИ. </t>
  </si>
  <si>
    <t>Устройство аналога троссового ограждения, установка светофоров, обустройство</t>
  </si>
  <si>
    <t xml:space="preserve">Обслуживание АПВГК и камер фотовидеофиксации </t>
  </si>
  <si>
    <r>
      <t xml:space="preserve">Устройство ограждения </t>
    </r>
    <r>
      <rPr>
        <sz val="10"/>
        <color indexed="8"/>
        <rFont val="Times New Roman"/>
        <family val="1"/>
      </rPr>
      <t>(порапеты,криволинейный брус) а/д Грозный-Ведено гр. Дагестана, а/д Макажой-Буни</t>
    </r>
  </si>
  <si>
    <r>
      <t xml:space="preserve">Ремонт а/д Мехкишты - Даттах - Алхан-Хутор, км 3,2 - км 7,2  </t>
    </r>
    <r>
      <rPr>
        <b/>
        <sz val="12"/>
        <color indexed="8"/>
        <rFont val="Times New Roman"/>
        <family val="1"/>
      </rPr>
      <t>ГУДП "Асфальт-3"</t>
    </r>
  </si>
  <si>
    <r>
      <t>Реконструкция моста на 9 км подъезд от а/д Р-217 "Кавказ" к с. Аллерой</t>
    </r>
    <r>
      <rPr>
        <b/>
        <sz val="12"/>
        <color indexed="8"/>
        <rFont val="Times New Roman"/>
        <family val="1"/>
      </rPr>
      <t xml:space="preserve"> ООО "СПЕЦДОРСТРОЙ"</t>
    </r>
  </si>
  <si>
    <t xml:space="preserve">Межевание 386,6 км </t>
  </si>
  <si>
    <t>Межевание 265,6 км</t>
  </si>
  <si>
    <t>Оценка уязвимости 5 мостов</t>
  </si>
  <si>
    <t>Установка светофоров т-7</t>
  </si>
  <si>
    <t>Диагностика 5-ти объектов БКАД 2019-2020г.</t>
  </si>
  <si>
    <t>ПИР, экспертиза, Авторский надзор</t>
  </si>
  <si>
    <t>переходящий</t>
  </si>
  <si>
    <r>
      <t>Капитальный ремонт а/д Ялхорой - Бамут, км 6 - км 25</t>
    </r>
    <r>
      <rPr>
        <b/>
        <sz val="12"/>
        <color indexed="8"/>
        <rFont val="Times New Roman"/>
        <family val="1"/>
      </rPr>
      <t xml:space="preserve"> ООО "СПЕЦДОРСТРОЙ"</t>
    </r>
  </si>
  <si>
    <r>
      <t xml:space="preserve">Ремонт а/д Ножай-Юрт - Зандак - Симсир, км  12,1- км 18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</si>
  <si>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Ремонт подъезда от а/д Р-217 "Кавказ" к с. Аллерой, км 0 - км 4 </t>
    </r>
    <r>
      <rPr>
        <b/>
        <sz val="12"/>
        <color indexed="8"/>
        <rFont val="Times New Roman"/>
        <family val="1"/>
      </rPr>
      <t xml:space="preserve">ООО "СПЕЦДОРСТРОЙ" </t>
    </r>
  </si>
  <si>
    <r>
      <t xml:space="preserve">Ремонт а/д Братское - Надтеречное - Правобережное, км15,5 - км16,5; км22 - км22,9; км49,2 - км51,7; км79,6 - км83,1 </t>
    </r>
    <r>
      <rPr>
        <b/>
        <sz val="12"/>
        <color indexed="8"/>
        <rFont val="Times New Roman"/>
        <family val="1"/>
      </rPr>
      <t>Урус-Мартановское ГУДЭП</t>
    </r>
  </si>
  <si>
    <r>
      <t xml:space="preserve">Ремонт подъезда от а/д Р-217 "Кавказ - Центарой" к с. Шовхал-Берды, км 0,3 - км 0,6 </t>
    </r>
    <r>
      <rPr>
        <b/>
        <sz val="12"/>
        <color indexed="8"/>
        <rFont val="Times New Roman"/>
        <family val="1"/>
      </rPr>
      <t>ООО "СПЕЦДОРСТРОЙ"</t>
    </r>
  </si>
  <si>
    <t xml:space="preserve">            Справка                                                                                                                             о выполнении дорожных работ по Министерству автомобильных дорог ЧР за январь - декабрь 2020г.</t>
  </si>
  <si>
    <t>3. Ремонт</t>
  </si>
  <si>
    <t>Устройство светофоров на участке Грозный-Аргун</t>
  </si>
  <si>
    <t>Доп. Содержание дорог Червленское ГУДЭП</t>
  </si>
  <si>
    <r>
      <t xml:space="preserve">Доп. средства на диагностику дорог </t>
    </r>
    <r>
      <rPr>
        <sz val="8"/>
        <color indexed="8"/>
        <rFont val="Times New Roman"/>
        <family val="1"/>
      </rPr>
      <t>Центр дорож проект-3 дог Воронеж</t>
    </r>
  </si>
  <si>
    <t>доп. средства на межевание дорог</t>
  </si>
  <si>
    <t xml:space="preserve">Диагностика дорог по нормативам 685 км*15000р </t>
  </si>
  <si>
    <t>"Передача иных межбюджетных трансфертов бюджетам других уровней на приведение в нормативное состояние, развитие и увеличение пропускной способности сети автомобильных дорог общего пользования местного значения"</t>
  </si>
  <si>
    <t>бкад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</si>
</sst>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[$-FC19]d\ mmmm\ yyyy\ &quot;г.&quot;"/>
    <numFmt numFmtId="182" formatCode="[$-F400]h:mm:ss\ AM/PM"/>
    <numFmt numFmtId="183" formatCode="#,##0.00_р_."/>
    <numFmt numFmtId="184" formatCode="#,##0.0000"/>
    <numFmt numFmtId="185" formatCode="#,##0.00000"/>
    <numFmt numFmtId="186" formatCode="#,##0.0"/>
    <numFmt numFmtId="187" formatCode="_-* #,##0.000_р_._-;\-* #,##0.000_р_._-;_-* &quot;-&quot;??_р_._-;_-@_-"/>
    <numFmt numFmtId="188" formatCode="#,##0.000\ &quot;₽&quot;"/>
    <numFmt numFmtId="189" formatCode="#,##0.000000"/>
    <numFmt numFmtId="190" formatCode="#,##0.000000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11" fillId="0" borderId="10" xfId="53" applyFont="1" applyFill="1" applyBorder="1" applyAlignment="1">
      <alignment vertical="center" wrapText="1"/>
      <protection/>
    </xf>
    <xf numFmtId="180" fontId="10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ill="1" applyAlignment="1">
      <alignment wrapText="1"/>
    </xf>
    <xf numFmtId="0" fontId="60" fillId="0" borderId="0" xfId="0" applyFont="1" applyFill="1" applyAlignment="1">
      <alignment wrapText="1"/>
    </xf>
    <xf numFmtId="0" fontId="12" fillId="0" borderId="10" xfId="53" applyFont="1" applyFill="1" applyBorder="1" applyAlignment="1">
      <alignment vertical="center" wrapText="1"/>
      <protection/>
    </xf>
    <xf numFmtId="0" fontId="60" fillId="0" borderId="0" xfId="0" applyFont="1" applyFill="1" applyAlignment="1">
      <alignment/>
    </xf>
    <xf numFmtId="0" fontId="60" fillId="32" borderId="0" xfId="0" applyFont="1" applyFill="1" applyAlignment="1">
      <alignment wrapText="1"/>
    </xf>
    <xf numFmtId="0" fontId="60" fillId="32" borderId="0" xfId="0" applyFon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 wrapText="1"/>
    </xf>
    <xf numFmtId="177" fontId="0" fillId="32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/>
    </xf>
    <xf numFmtId="0" fontId="10" fillId="34" borderId="10" xfId="0" applyFont="1" applyFill="1" applyBorder="1" applyAlignment="1">
      <alignment horizontal="center" vertical="top" wrapText="1"/>
    </xf>
    <xf numFmtId="0" fontId="61" fillId="34" borderId="10" xfId="54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 vertical="center" wrapText="1"/>
    </xf>
    <xf numFmtId="176" fontId="11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vertical="center" wrapText="1"/>
    </xf>
    <xf numFmtId="176" fontId="62" fillId="34" borderId="10" xfId="0" applyNumberFormat="1" applyFont="1" applyFill="1" applyBorder="1" applyAlignment="1">
      <alignment horizontal="center" vertical="center"/>
    </xf>
    <xf numFmtId="180" fontId="62" fillId="34" borderId="10" xfId="0" applyNumberFormat="1" applyFont="1" applyFill="1" applyBorder="1" applyAlignment="1">
      <alignment horizontal="center" vertical="center" wrapText="1"/>
    </xf>
    <xf numFmtId="180" fontId="62" fillId="34" borderId="10" xfId="0" applyNumberFormat="1" applyFont="1" applyFill="1" applyBorder="1" applyAlignment="1">
      <alignment horizontal="center" vertical="center"/>
    </xf>
    <xf numFmtId="180" fontId="62" fillId="34" borderId="11" xfId="0" applyNumberFormat="1" applyFont="1" applyFill="1" applyBorder="1" applyAlignment="1">
      <alignment horizontal="center" vertical="center"/>
    </xf>
    <xf numFmtId="176" fontId="12" fillId="34" borderId="10" xfId="0" applyNumberFormat="1" applyFont="1" applyFill="1" applyBorder="1" applyAlignment="1">
      <alignment horizontal="center" vertical="center" wrapText="1"/>
    </xf>
    <xf numFmtId="2" fontId="62" fillId="34" borderId="10" xfId="0" applyNumberFormat="1" applyFont="1" applyFill="1" applyBorder="1" applyAlignment="1">
      <alignment horizontal="center" vertical="center"/>
    </xf>
    <xf numFmtId="176" fontId="63" fillId="34" borderId="10" xfId="0" applyNumberFormat="1" applyFont="1" applyFill="1" applyBorder="1" applyAlignment="1">
      <alignment horizontal="center" vertical="center" wrapText="1"/>
    </xf>
    <xf numFmtId="0" fontId="64" fillId="34" borderId="0" xfId="0" applyFont="1" applyFill="1" applyAlignment="1">
      <alignment wrapText="1"/>
    </xf>
    <xf numFmtId="0" fontId="60" fillId="34" borderId="0" xfId="0" applyFont="1" applyFill="1" applyAlignment="1">
      <alignment wrapText="1"/>
    </xf>
    <xf numFmtId="0" fontId="62" fillId="34" borderId="10" xfId="0" applyFont="1" applyFill="1" applyBorder="1" applyAlignment="1">
      <alignment horizontal="left" vertical="center" wrapText="1"/>
    </xf>
    <xf numFmtId="180" fontId="60" fillId="34" borderId="0" xfId="0" applyNumberFormat="1" applyFont="1" applyFill="1" applyAlignment="1">
      <alignment wrapText="1"/>
    </xf>
    <xf numFmtId="0" fontId="61" fillId="34" borderId="10" xfId="0" applyFont="1" applyFill="1" applyBorder="1" applyAlignment="1">
      <alignment horizontal="left" vertical="center" wrapText="1"/>
    </xf>
    <xf numFmtId="4" fontId="61" fillId="34" borderId="10" xfId="0" applyNumberFormat="1" applyFont="1" applyFill="1" applyBorder="1" applyAlignment="1">
      <alignment horizontal="center" vertical="top"/>
    </xf>
    <xf numFmtId="180" fontId="61" fillId="34" borderId="10" xfId="0" applyNumberFormat="1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top" wrapText="1"/>
    </xf>
    <xf numFmtId="180" fontId="10" fillId="34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180" fontId="10" fillId="34" borderId="11" xfId="0" applyNumberFormat="1" applyFont="1" applyFill="1" applyBorder="1" applyAlignment="1">
      <alignment horizontal="center" vertical="center"/>
    </xf>
    <xf numFmtId="186" fontId="61" fillId="34" borderId="10" xfId="0" applyNumberFormat="1" applyFont="1" applyFill="1" applyBorder="1" applyAlignment="1">
      <alignment horizontal="center" vertical="center"/>
    </xf>
    <xf numFmtId="180" fontId="61" fillId="34" borderId="10" xfId="0" applyNumberFormat="1" applyFont="1" applyFill="1" applyBorder="1" applyAlignment="1">
      <alignment horizontal="center" vertical="center"/>
    </xf>
    <xf numFmtId="4" fontId="63" fillId="34" borderId="10" xfId="0" applyNumberFormat="1" applyFont="1" applyFill="1" applyBorder="1" applyAlignment="1">
      <alignment horizontal="center" vertical="center" wrapText="1"/>
    </xf>
    <xf numFmtId="186" fontId="63" fillId="34" borderId="10" xfId="0" applyNumberFormat="1" applyFont="1" applyFill="1" applyBorder="1" applyAlignment="1">
      <alignment horizontal="center" vertical="center" wrapText="1"/>
    </xf>
    <xf numFmtId="180" fontId="63" fillId="34" borderId="10" xfId="0" applyNumberFormat="1" applyFont="1" applyFill="1" applyBorder="1" applyAlignment="1">
      <alignment horizontal="center" vertical="center" wrapText="1"/>
    </xf>
    <xf numFmtId="177" fontId="63" fillId="34" borderId="10" xfId="0" applyNumberFormat="1" applyFont="1" applyFill="1" applyBorder="1" applyAlignment="1">
      <alignment horizontal="center" vertical="center"/>
    </xf>
    <xf numFmtId="176" fontId="63" fillId="34" borderId="10" xfId="0" applyNumberFormat="1" applyFont="1" applyFill="1" applyBorder="1" applyAlignment="1">
      <alignment horizontal="center" vertical="center"/>
    </xf>
    <xf numFmtId="180" fontId="7" fillId="34" borderId="0" xfId="0" applyNumberFormat="1" applyFont="1" applyFill="1" applyAlignment="1">
      <alignment wrapText="1"/>
    </xf>
    <xf numFmtId="0" fontId="61" fillId="34" borderId="10" xfId="0" applyFont="1" applyFill="1" applyBorder="1" applyAlignment="1">
      <alignment horizontal="left" vertical="top" wrapText="1"/>
    </xf>
    <xf numFmtId="176" fontId="61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  <xf numFmtId="0" fontId="4" fillId="34" borderId="10" xfId="53" applyFont="1" applyFill="1" applyBorder="1" applyAlignment="1">
      <alignment vertical="center" wrapText="1"/>
      <protection/>
    </xf>
    <xf numFmtId="186" fontId="61" fillId="34" borderId="10" xfId="0" applyNumberFormat="1" applyFont="1" applyFill="1" applyBorder="1" applyAlignment="1">
      <alignment horizontal="center" vertical="center" wrapText="1"/>
    </xf>
    <xf numFmtId="180" fontId="61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176" fontId="61" fillId="34" borderId="10" xfId="0" applyNumberFormat="1" applyFont="1" applyFill="1" applyBorder="1" applyAlignment="1">
      <alignment horizontal="center" vertical="center" wrapText="1"/>
    </xf>
    <xf numFmtId="180" fontId="18" fillId="34" borderId="0" xfId="0" applyNumberFormat="1" applyFont="1" applyFill="1" applyAlignment="1">
      <alignment wrapText="1"/>
    </xf>
    <xf numFmtId="3" fontId="12" fillId="34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left" vertical="top" wrapText="1"/>
    </xf>
    <xf numFmtId="4" fontId="10" fillId="34" borderId="12" xfId="0" applyNumberFormat="1" applyFont="1" applyFill="1" applyBorder="1" applyAlignment="1">
      <alignment horizontal="left" vertical="top" wrapText="1"/>
    </xf>
    <xf numFmtId="180" fontId="0" fillId="34" borderId="0" xfId="0" applyNumberFormat="1" applyFill="1" applyAlignment="1">
      <alignment wrapText="1"/>
    </xf>
    <xf numFmtId="180" fontId="10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wrapText="1"/>
    </xf>
    <xf numFmtId="0" fontId="65" fillId="34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 wrapText="1"/>
    </xf>
    <xf numFmtId="186" fontId="65" fillId="34" borderId="10" xfId="0" applyNumberFormat="1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/>
    </xf>
    <xf numFmtId="0" fontId="62" fillId="34" borderId="13" xfId="53" applyFont="1" applyFill="1" applyBorder="1" applyAlignment="1">
      <alignment horizontal="left" vertical="top" wrapText="1"/>
      <protection/>
    </xf>
    <xf numFmtId="186" fontId="14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180" fontId="5" fillId="34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5" fillId="34" borderId="12" xfId="0" applyFont="1" applyFill="1" applyBorder="1" applyAlignment="1">
      <alignment horizontal="left" vertical="top" wrapText="1"/>
    </xf>
    <xf numFmtId="0" fontId="66" fillId="34" borderId="13" xfId="53" applyFont="1" applyFill="1" applyBorder="1" applyAlignment="1">
      <alignment horizontal="left" vertical="top" wrapText="1"/>
      <protection/>
    </xf>
    <xf numFmtId="186" fontId="5" fillId="34" borderId="10" xfId="0" applyNumberFormat="1" applyFont="1" applyFill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horizontal="center" vertical="center"/>
    </xf>
    <xf numFmtId="0" fontId="61" fillId="34" borderId="13" xfId="53" applyFont="1" applyFill="1" applyBorder="1" applyAlignment="1">
      <alignment horizontal="left" vertical="top" wrapText="1"/>
      <protection/>
    </xf>
    <xf numFmtId="0" fontId="7" fillId="34" borderId="10" xfId="0" applyFont="1" applyFill="1" applyBorder="1" applyAlignment="1">
      <alignment/>
    </xf>
    <xf numFmtId="0" fontId="67" fillId="34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180" fontId="61" fillId="34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/>
    </xf>
    <xf numFmtId="2" fontId="10" fillId="34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34" borderId="10" xfId="53" applyFont="1" applyFill="1" applyBorder="1" applyAlignment="1">
      <alignment vertical="center" wrapText="1"/>
      <protection/>
    </xf>
    <xf numFmtId="2" fontId="5" fillId="34" borderId="13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9" fillId="34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1" fontId="5" fillId="0" borderId="14" xfId="64" applyFont="1" applyFill="1" applyBorder="1" applyAlignment="1">
      <alignment horizontal="center" vertical="top" wrapText="1"/>
    </xf>
    <xf numFmtId="171" fontId="5" fillId="0" borderId="16" xfId="64" applyFont="1" applyFill="1" applyBorder="1" applyAlignment="1">
      <alignment horizontal="center" vertical="top" wrapText="1"/>
    </xf>
    <xf numFmtId="171" fontId="5" fillId="0" borderId="19" xfId="64" applyFont="1" applyFill="1" applyBorder="1" applyAlignment="1">
      <alignment horizontal="center" vertical="top" wrapText="1"/>
    </xf>
    <xf numFmtId="171" fontId="5" fillId="0" borderId="21" xfId="64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68" fillId="3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top" wrapText="1"/>
    </xf>
    <xf numFmtId="0" fontId="68" fillId="34" borderId="22" xfId="0" applyFont="1" applyFill="1" applyBorder="1" applyAlignment="1">
      <alignment horizontal="center" vertical="top" wrapText="1"/>
    </xf>
    <xf numFmtId="0" fontId="68" fillId="34" borderId="23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/>
    </xf>
    <xf numFmtId="0" fontId="4" fillId="34" borderId="22" xfId="0" applyFont="1" applyFill="1" applyBorder="1" applyAlignment="1">
      <alignment horizontal="center" vertical="top"/>
    </xf>
    <xf numFmtId="0" fontId="4" fillId="34" borderId="2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SheetLayoutView="100" workbookViewId="0" topLeftCell="A23">
      <selection activeCell="A33" sqref="A33:F33"/>
    </sheetView>
  </sheetViews>
  <sheetFormatPr defaultColWidth="8.875" defaultRowHeight="12.75"/>
  <cols>
    <col min="1" max="1" width="4.375" style="12" customWidth="1"/>
    <col min="2" max="2" width="33.25390625" style="12" customWidth="1"/>
    <col min="3" max="3" width="7.875" style="12" customWidth="1"/>
    <col min="4" max="5" width="14.875" style="12" customWidth="1"/>
    <col min="6" max="6" width="15.25390625" style="12" customWidth="1"/>
    <col min="7" max="7" width="8.00390625" style="12" customWidth="1"/>
    <col min="8" max="8" width="12.125" style="12" customWidth="1"/>
    <col min="9" max="9" width="14.375" style="12" customWidth="1"/>
    <col min="10" max="10" width="11.125" style="12" bestFit="1" customWidth="1"/>
    <col min="11" max="11" width="24.125" style="12" customWidth="1"/>
    <col min="12" max="16384" width="8.875" style="12" customWidth="1"/>
  </cols>
  <sheetData>
    <row r="1" spans="1:10" ht="15.75" customHeight="1">
      <c r="A1" s="119" t="s">
        <v>136</v>
      </c>
      <c r="B1" s="120"/>
      <c r="C1" s="120"/>
      <c r="D1" s="120"/>
      <c r="E1" s="120"/>
      <c r="F1" s="120"/>
      <c r="G1" s="121"/>
      <c r="H1" s="1"/>
      <c r="I1" s="11"/>
      <c r="J1" s="11"/>
    </row>
    <row r="2" spans="1:10" ht="17.25" customHeight="1">
      <c r="A2" s="122"/>
      <c r="B2" s="123"/>
      <c r="C2" s="123"/>
      <c r="D2" s="123"/>
      <c r="E2" s="123"/>
      <c r="F2" s="123"/>
      <c r="G2" s="124"/>
      <c r="H2" s="1"/>
      <c r="I2" s="11"/>
      <c r="J2" s="11"/>
    </row>
    <row r="3" spans="1:10" ht="22.5" customHeight="1">
      <c r="A3" s="125"/>
      <c r="B3" s="126"/>
      <c r="C3" s="126"/>
      <c r="D3" s="126"/>
      <c r="E3" s="126"/>
      <c r="F3" s="126"/>
      <c r="G3" s="127"/>
      <c r="H3" s="1"/>
      <c r="I3" s="11"/>
      <c r="J3" s="11"/>
    </row>
    <row r="4" spans="1:10" ht="26.25" customHeight="1">
      <c r="A4" s="136" t="s">
        <v>5</v>
      </c>
      <c r="B4" s="135" t="s">
        <v>0</v>
      </c>
      <c r="C4" s="128" t="s">
        <v>69</v>
      </c>
      <c r="D4" s="129"/>
      <c r="E4" s="135" t="s">
        <v>24</v>
      </c>
      <c r="F4" s="147"/>
      <c r="G4" s="140" t="s">
        <v>44</v>
      </c>
      <c r="H4" s="1"/>
      <c r="I4" s="11"/>
      <c r="J4" s="11"/>
    </row>
    <row r="5" spans="1:10" ht="24" customHeight="1">
      <c r="A5" s="136"/>
      <c r="B5" s="135"/>
      <c r="C5" s="130"/>
      <c r="D5" s="131"/>
      <c r="E5" s="135"/>
      <c r="F5" s="147"/>
      <c r="G5" s="141"/>
      <c r="H5" s="1"/>
      <c r="I5" s="11"/>
      <c r="J5" s="11"/>
    </row>
    <row r="6" spans="1:10" ht="30" customHeight="1">
      <c r="A6" s="136"/>
      <c r="B6" s="135"/>
      <c r="C6" s="136" t="s">
        <v>1</v>
      </c>
      <c r="D6" s="136" t="s">
        <v>6</v>
      </c>
      <c r="E6" s="136" t="s">
        <v>2</v>
      </c>
      <c r="F6" s="145" t="s">
        <v>25</v>
      </c>
      <c r="G6" s="141"/>
      <c r="H6" s="1"/>
      <c r="I6" s="14"/>
      <c r="J6" s="11"/>
    </row>
    <row r="7" spans="1:10" ht="3.75" customHeight="1" hidden="1">
      <c r="A7" s="136"/>
      <c r="B7" s="135"/>
      <c r="C7" s="136"/>
      <c r="D7" s="136"/>
      <c r="E7" s="136"/>
      <c r="F7" s="145"/>
      <c r="G7" s="141"/>
      <c r="H7" s="1"/>
      <c r="I7" s="11"/>
      <c r="J7" s="11"/>
    </row>
    <row r="8" spans="1:10" ht="17.25" customHeight="1">
      <c r="A8" s="3"/>
      <c r="B8" s="143" t="s">
        <v>28</v>
      </c>
      <c r="C8" s="144"/>
      <c r="D8" s="144"/>
      <c r="E8" s="144"/>
      <c r="F8" s="144"/>
      <c r="G8" s="142"/>
      <c r="H8" s="1"/>
      <c r="I8" s="11"/>
      <c r="J8" s="11"/>
    </row>
    <row r="9" spans="1:10" ht="17.25" customHeight="1">
      <c r="A9" s="154" t="s">
        <v>65</v>
      </c>
      <c r="B9" s="155"/>
      <c r="C9" s="155"/>
      <c r="D9" s="155"/>
      <c r="E9" s="155"/>
      <c r="F9" s="155"/>
      <c r="G9" s="156"/>
      <c r="H9" s="1"/>
      <c r="I9" s="11"/>
      <c r="J9" s="11"/>
    </row>
    <row r="10" spans="1:10" s="110" customFormat="1" ht="47.25">
      <c r="A10" s="52">
        <v>1</v>
      </c>
      <c r="B10" s="53" t="s">
        <v>103</v>
      </c>
      <c r="C10" s="108"/>
      <c r="D10" s="54">
        <v>385000</v>
      </c>
      <c r="E10" s="54">
        <v>385000</v>
      </c>
      <c r="F10" s="54">
        <v>0</v>
      </c>
      <c r="G10" s="109">
        <f>E10/D10*100</f>
        <v>100</v>
      </c>
      <c r="H10" s="33"/>
      <c r="I10" s="34"/>
      <c r="J10" s="34"/>
    </row>
    <row r="11" spans="1:10" s="110" customFormat="1" ht="63">
      <c r="A11" s="52"/>
      <c r="B11" s="47" t="s">
        <v>123</v>
      </c>
      <c r="C11" s="38">
        <v>30.5</v>
      </c>
      <c r="D11" s="54">
        <v>42915.39</v>
      </c>
      <c r="E11" s="54">
        <v>42915.39</v>
      </c>
      <c r="F11" s="54">
        <v>17663.003</v>
      </c>
      <c r="G11" s="109">
        <f>E11/D11*100</f>
        <v>100</v>
      </c>
      <c r="H11" s="33"/>
      <c r="I11" s="34"/>
      <c r="J11" s="34"/>
    </row>
    <row r="12" spans="1:10" s="110" customFormat="1" ht="18.75">
      <c r="A12" s="52"/>
      <c r="B12" s="111" t="s">
        <v>63</v>
      </c>
      <c r="C12" s="108"/>
      <c r="D12" s="93">
        <f>D11+D10</f>
        <v>427915.39</v>
      </c>
      <c r="E12" s="93">
        <f>E11+E10</f>
        <v>427915.39</v>
      </c>
      <c r="F12" s="93">
        <f>F11+F10</f>
        <v>17663.003</v>
      </c>
      <c r="G12" s="112">
        <f>E12/D12*100</f>
        <v>100</v>
      </c>
      <c r="H12" s="33"/>
      <c r="I12" s="34"/>
      <c r="J12" s="34"/>
    </row>
    <row r="13" spans="1:10" s="110" customFormat="1" ht="18.75">
      <c r="A13" s="151" t="s">
        <v>31</v>
      </c>
      <c r="B13" s="152"/>
      <c r="C13" s="152"/>
      <c r="D13" s="152"/>
      <c r="E13" s="152"/>
      <c r="F13" s="152"/>
      <c r="G13" s="153"/>
      <c r="H13" s="33"/>
      <c r="I13" s="34"/>
      <c r="J13" s="34"/>
    </row>
    <row r="14" spans="1:10" s="115" customFormat="1" ht="94.5">
      <c r="A14" s="113">
        <v>1</v>
      </c>
      <c r="B14" s="53" t="s">
        <v>94</v>
      </c>
      <c r="C14" s="113">
        <v>1</v>
      </c>
      <c r="D14" s="82">
        <v>14786.99</v>
      </c>
      <c r="E14" s="82">
        <v>14786.99</v>
      </c>
      <c r="F14" s="82">
        <v>0</v>
      </c>
      <c r="G14" s="42">
        <f>E14/D14*100</f>
        <v>100</v>
      </c>
      <c r="H14" s="114" t="s">
        <v>61</v>
      </c>
      <c r="I14" s="34"/>
      <c r="J14" s="81"/>
    </row>
    <row r="15" spans="1:10" s="116" customFormat="1" ht="63">
      <c r="A15" s="36">
        <v>2</v>
      </c>
      <c r="B15" s="53" t="s">
        <v>93</v>
      </c>
      <c r="C15" s="36">
        <v>6</v>
      </c>
      <c r="D15" s="40">
        <v>81957.51</v>
      </c>
      <c r="E15" s="40">
        <v>81957.51</v>
      </c>
      <c r="F15" s="40">
        <v>0</v>
      </c>
      <c r="G15" s="42">
        <f>E15/D15*100</f>
        <v>100</v>
      </c>
      <c r="H15" s="114" t="s">
        <v>61</v>
      </c>
      <c r="I15" s="34"/>
      <c r="J15" s="81"/>
    </row>
    <row r="16" spans="1:10" s="115" customFormat="1" ht="16.5" customHeight="1">
      <c r="A16" s="28"/>
      <c r="B16" s="111" t="s">
        <v>63</v>
      </c>
      <c r="C16" s="30">
        <f>C15+C14</f>
        <v>7</v>
      </c>
      <c r="D16" s="31">
        <f>D15+D14</f>
        <v>96744.5</v>
      </c>
      <c r="E16" s="31">
        <f>E15+E14</f>
        <v>96744.5</v>
      </c>
      <c r="F16" s="31">
        <f>F15+F14</f>
        <v>0</v>
      </c>
      <c r="G16" s="32">
        <f aca="true" t="shared" si="0" ref="G16:G81">E16/D16*100</f>
        <v>100</v>
      </c>
      <c r="H16" s="33"/>
      <c r="I16" s="34"/>
      <c r="J16" s="34"/>
    </row>
    <row r="17" spans="1:10" s="115" customFormat="1" ht="16.5" customHeight="1">
      <c r="A17" s="160" t="s">
        <v>137</v>
      </c>
      <c r="B17" s="161"/>
      <c r="C17" s="161"/>
      <c r="D17" s="161"/>
      <c r="E17" s="161"/>
      <c r="F17" s="161"/>
      <c r="G17" s="162"/>
      <c r="H17" s="33"/>
      <c r="I17" s="34"/>
      <c r="J17" s="34"/>
    </row>
    <row r="18" spans="1:10" s="115" customFormat="1" ht="47.25">
      <c r="A18" s="28"/>
      <c r="B18" s="47" t="s">
        <v>113</v>
      </c>
      <c r="C18" s="30">
        <v>8.8</v>
      </c>
      <c r="D18" s="82">
        <v>347573.28</v>
      </c>
      <c r="E18" s="82">
        <v>347573.28</v>
      </c>
      <c r="F18" s="82">
        <v>167573.28</v>
      </c>
      <c r="G18" s="32">
        <f>E18/D18*100</f>
        <v>100</v>
      </c>
      <c r="H18" s="33"/>
      <c r="I18" s="34"/>
      <c r="J18" s="34"/>
    </row>
    <row r="19" spans="1:10" s="115" customFormat="1" ht="15.75">
      <c r="A19" s="28"/>
      <c r="B19" s="111" t="s">
        <v>63</v>
      </c>
      <c r="C19" s="30">
        <f>C18</f>
        <v>8.8</v>
      </c>
      <c r="D19" s="31">
        <f>D18</f>
        <v>347573.28</v>
      </c>
      <c r="E19" s="31">
        <f>E18</f>
        <v>347573.28</v>
      </c>
      <c r="F19" s="31">
        <f>F18</f>
        <v>167573.28</v>
      </c>
      <c r="G19" s="32">
        <f>E19/D19*100</f>
        <v>100</v>
      </c>
      <c r="H19" s="33"/>
      <c r="I19" s="34"/>
      <c r="J19" s="34"/>
    </row>
    <row r="20" spans="1:10" s="13" customFormat="1" ht="149.25" customHeight="1">
      <c r="A20" s="7"/>
      <c r="B20" s="4" t="s">
        <v>143</v>
      </c>
      <c r="C20" s="2"/>
      <c r="D20" s="8">
        <v>15856</v>
      </c>
      <c r="E20" s="8">
        <v>15856</v>
      </c>
      <c r="F20" s="8">
        <v>15856</v>
      </c>
      <c r="G20" s="9">
        <f>E20/D20*100</f>
        <v>100</v>
      </c>
      <c r="H20" s="1"/>
      <c r="I20" s="11"/>
      <c r="J20" s="11"/>
    </row>
    <row r="21" spans="1:10" s="13" customFormat="1" ht="20.25">
      <c r="A21" s="132" t="s">
        <v>62</v>
      </c>
      <c r="B21" s="133"/>
      <c r="C21" s="133"/>
      <c r="D21" s="133"/>
      <c r="E21" s="133"/>
      <c r="F21" s="133"/>
      <c r="G21" s="134"/>
      <c r="H21" s="1"/>
      <c r="I21" s="11"/>
      <c r="J21" s="14"/>
    </row>
    <row r="22" spans="1:10" s="13" customFormat="1" ht="18.75" customHeight="1">
      <c r="A22" s="7"/>
      <c r="B22" s="16" t="s">
        <v>62</v>
      </c>
      <c r="C22" s="2"/>
      <c r="D22" s="5">
        <v>1883022.26</v>
      </c>
      <c r="E22" s="5">
        <v>1883022.26</v>
      </c>
      <c r="F22" s="5">
        <v>789144</v>
      </c>
      <c r="G22" s="6">
        <f>E22/D22*100</f>
        <v>100</v>
      </c>
      <c r="H22" s="1"/>
      <c r="I22" s="11"/>
      <c r="J22" s="11"/>
    </row>
    <row r="23" spans="1:10" s="13" customFormat="1" ht="21.75" customHeight="1">
      <c r="A23" s="7"/>
      <c r="B23" s="4" t="s">
        <v>63</v>
      </c>
      <c r="C23" s="2"/>
      <c r="D23" s="8">
        <f>D22</f>
        <v>1883022.26</v>
      </c>
      <c r="E23" s="8">
        <f>E22</f>
        <v>1883022.26</v>
      </c>
      <c r="F23" s="8">
        <f>F22</f>
        <v>789144</v>
      </c>
      <c r="G23" s="9">
        <f>E23/D23*100</f>
        <v>100</v>
      </c>
      <c r="H23" s="1"/>
      <c r="I23" s="11"/>
      <c r="J23" s="11"/>
    </row>
    <row r="24" spans="1:10" s="13" customFormat="1" ht="21" customHeight="1">
      <c r="A24" s="28"/>
      <c r="B24" s="29" t="s">
        <v>64</v>
      </c>
      <c r="C24" s="30"/>
      <c r="D24" s="31">
        <f>D23+D16+D12+D19+D20</f>
        <v>2771111.4299999997</v>
      </c>
      <c r="E24" s="31">
        <f>E23+E16+E12+E19+E20</f>
        <v>2771111.4299999997</v>
      </c>
      <c r="F24" s="31">
        <f>F23+F16+F12+F19+F20</f>
        <v>990236.283</v>
      </c>
      <c r="G24" s="32">
        <f>E24/D24*100</f>
        <v>100</v>
      </c>
      <c r="H24" s="33"/>
      <c r="I24" s="34"/>
      <c r="J24" s="11"/>
    </row>
    <row r="25" spans="1:10" s="13" customFormat="1" ht="24" customHeight="1">
      <c r="A25" s="148" t="s">
        <v>26</v>
      </c>
      <c r="B25" s="149"/>
      <c r="C25" s="149"/>
      <c r="D25" s="149"/>
      <c r="E25" s="149"/>
      <c r="F25" s="149"/>
      <c r="G25" s="150"/>
      <c r="H25" s="33"/>
      <c r="I25" s="34"/>
      <c r="J25" s="11"/>
    </row>
    <row r="26" spans="1:10" s="13" customFormat="1" ht="20.25" customHeight="1">
      <c r="A26" s="146" t="s">
        <v>29</v>
      </c>
      <c r="B26" s="146"/>
      <c r="C26" s="146"/>
      <c r="D26" s="146"/>
      <c r="E26" s="146"/>
      <c r="F26" s="138"/>
      <c r="G26" s="35"/>
      <c r="H26" s="33"/>
      <c r="I26" s="34"/>
      <c r="J26" s="11"/>
    </row>
    <row r="27" spans="1:10" s="13" customFormat="1" ht="63">
      <c r="A27" s="36">
        <v>1</v>
      </c>
      <c r="B27" s="37" t="s">
        <v>90</v>
      </c>
      <c r="C27" s="38">
        <v>20.8</v>
      </c>
      <c r="D27" s="39">
        <v>20942.517</v>
      </c>
      <c r="E27" s="40">
        <v>20942.517</v>
      </c>
      <c r="F27" s="41">
        <v>0</v>
      </c>
      <c r="G27" s="42">
        <f t="shared" si="0"/>
        <v>100</v>
      </c>
      <c r="H27" s="33"/>
      <c r="I27" s="34"/>
      <c r="J27" s="11"/>
    </row>
    <row r="28" spans="1:10" s="13" customFormat="1" ht="63">
      <c r="A28" s="36">
        <v>2</v>
      </c>
      <c r="B28" s="37" t="s">
        <v>91</v>
      </c>
      <c r="C28" s="43">
        <v>26.22</v>
      </c>
      <c r="D28" s="39">
        <v>103390.108</v>
      </c>
      <c r="E28" s="39">
        <v>103390.108</v>
      </c>
      <c r="F28" s="40">
        <v>0</v>
      </c>
      <c r="G28" s="42">
        <f t="shared" si="0"/>
        <v>100</v>
      </c>
      <c r="H28" s="33"/>
      <c r="I28" s="34"/>
      <c r="J28" s="11"/>
    </row>
    <row r="29" spans="1:10" s="17" customFormat="1" ht="62.25" customHeight="1">
      <c r="A29" s="36">
        <v>3</v>
      </c>
      <c r="B29" s="37" t="s">
        <v>108</v>
      </c>
      <c r="C29" s="38">
        <v>24.5</v>
      </c>
      <c r="D29" s="40">
        <v>37766.402</v>
      </c>
      <c r="E29" s="40">
        <v>37766.402</v>
      </c>
      <c r="F29" s="40">
        <v>0</v>
      </c>
      <c r="G29" s="44">
        <f t="shared" si="0"/>
        <v>100</v>
      </c>
      <c r="H29" s="45"/>
      <c r="I29" s="46"/>
      <c r="J29" s="15"/>
    </row>
    <row r="30" spans="1:10" s="17" customFormat="1" ht="45" customHeight="1">
      <c r="A30" s="36">
        <v>4</v>
      </c>
      <c r="B30" s="47" t="s">
        <v>116</v>
      </c>
      <c r="C30" s="38">
        <v>30.7</v>
      </c>
      <c r="D30" s="39">
        <v>68026.911</v>
      </c>
      <c r="E30" s="40">
        <v>68026.911</v>
      </c>
      <c r="F30" s="41">
        <v>0</v>
      </c>
      <c r="G30" s="44">
        <f t="shared" si="0"/>
        <v>100</v>
      </c>
      <c r="H30" s="45"/>
      <c r="I30" s="46"/>
      <c r="J30" s="15"/>
    </row>
    <row r="31" spans="1:10" s="19" customFormat="1" ht="63">
      <c r="A31" s="36">
        <v>5</v>
      </c>
      <c r="B31" s="47" t="s">
        <v>123</v>
      </c>
      <c r="C31" s="38">
        <v>30.5</v>
      </c>
      <c r="D31" s="39">
        <v>9045.372</v>
      </c>
      <c r="E31" s="39">
        <v>9045.372</v>
      </c>
      <c r="F31" s="39">
        <v>0</v>
      </c>
      <c r="G31" s="44">
        <f t="shared" si="0"/>
        <v>100</v>
      </c>
      <c r="H31" s="45"/>
      <c r="I31" s="48">
        <f>D31-E31</f>
        <v>0</v>
      </c>
      <c r="J31" s="18"/>
    </row>
    <row r="32" spans="1:10" s="13" customFormat="1" ht="18.75" customHeight="1">
      <c r="A32" s="36"/>
      <c r="B32" s="49" t="s">
        <v>30</v>
      </c>
      <c r="C32" s="50">
        <f>C29+C28+C27+C30+C31</f>
        <v>132.72</v>
      </c>
      <c r="D32" s="51">
        <f>D29+D28+D27+D30+D31</f>
        <v>239171.31</v>
      </c>
      <c r="E32" s="51">
        <f>E29+E28+E27+E30+E31</f>
        <v>239171.31</v>
      </c>
      <c r="F32" s="51">
        <f>F29+F28+F27+F30+F31</f>
        <v>0</v>
      </c>
      <c r="G32" s="42">
        <f t="shared" si="0"/>
        <v>100</v>
      </c>
      <c r="H32" s="33"/>
      <c r="I32" s="48">
        <v>0</v>
      </c>
      <c r="J32" s="11"/>
    </row>
    <row r="33" spans="1:10" s="13" customFormat="1" ht="15.75" customHeight="1">
      <c r="A33" s="138" t="s">
        <v>31</v>
      </c>
      <c r="B33" s="139"/>
      <c r="C33" s="139"/>
      <c r="D33" s="139"/>
      <c r="E33" s="139"/>
      <c r="F33" s="139"/>
      <c r="G33" s="35"/>
      <c r="H33" s="33"/>
      <c r="I33" s="48">
        <f aca="true" t="shared" si="1" ref="I33:I84">D33-E33</f>
        <v>0</v>
      </c>
      <c r="J33" s="11"/>
    </row>
    <row r="34" spans="1:10" s="13" customFormat="1" ht="94.5">
      <c r="A34" s="52">
        <v>1</v>
      </c>
      <c r="B34" s="53" t="s">
        <v>94</v>
      </c>
      <c r="C34" s="52">
        <v>1</v>
      </c>
      <c r="D34" s="54">
        <v>778.51</v>
      </c>
      <c r="E34" s="54">
        <v>778.51</v>
      </c>
      <c r="F34" s="54">
        <v>0</v>
      </c>
      <c r="G34" s="42">
        <f t="shared" si="0"/>
        <v>100</v>
      </c>
      <c r="H34" s="55" t="s">
        <v>61</v>
      </c>
      <c r="I34" s="48">
        <f t="shared" si="1"/>
        <v>0</v>
      </c>
      <c r="J34" s="14"/>
    </row>
    <row r="35" spans="1:10" s="13" customFormat="1" ht="63">
      <c r="A35" s="52">
        <v>2</v>
      </c>
      <c r="B35" s="53" t="s">
        <v>93</v>
      </c>
      <c r="C35" s="52">
        <v>6</v>
      </c>
      <c r="D35" s="54">
        <v>4314.931</v>
      </c>
      <c r="E35" s="54">
        <v>4314.931</v>
      </c>
      <c r="F35" s="54">
        <v>0</v>
      </c>
      <c r="G35" s="42">
        <f t="shared" si="0"/>
        <v>100</v>
      </c>
      <c r="H35" s="55" t="s">
        <v>61</v>
      </c>
      <c r="I35" s="48">
        <f t="shared" si="1"/>
        <v>0</v>
      </c>
      <c r="J35" s="11"/>
    </row>
    <row r="36" spans="1:10" s="13" customFormat="1" ht="47.25">
      <c r="A36" s="52">
        <v>3</v>
      </c>
      <c r="B36" s="47" t="s">
        <v>95</v>
      </c>
      <c r="C36" s="52">
        <v>7.7</v>
      </c>
      <c r="D36" s="54">
        <v>100313.418</v>
      </c>
      <c r="E36" s="54">
        <v>100313.418</v>
      </c>
      <c r="F36" s="56">
        <v>0</v>
      </c>
      <c r="G36" s="42">
        <f t="shared" si="0"/>
        <v>100</v>
      </c>
      <c r="H36" s="55" t="s">
        <v>130</v>
      </c>
      <c r="I36" s="48">
        <f t="shared" si="1"/>
        <v>0</v>
      </c>
      <c r="J36" s="11"/>
    </row>
    <row r="37" spans="1:10" s="13" customFormat="1" ht="19.5" customHeight="1">
      <c r="A37" s="36"/>
      <c r="B37" s="49" t="s">
        <v>32</v>
      </c>
      <c r="C37" s="57">
        <f>C34+C35+C36</f>
        <v>14.7</v>
      </c>
      <c r="D37" s="58">
        <f>D34+D35+D36</f>
        <v>105406.85900000001</v>
      </c>
      <c r="E37" s="58">
        <f>E34+E35+E36</f>
        <v>105406.85900000001</v>
      </c>
      <c r="F37" s="58">
        <f>F34+F35+F36</f>
        <v>0</v>
      </c>
      <c r="G37" s="42">
        <f t="shared" si="0"/>
        <v>100</v>
      </c>
      <c r="H37" s="33"/>
      <c r="I37" s="48">
        <f t="shared" si="1"/>
        <v>0</v>
      </c>
      <c r="J37" s="11"/>
    </row>
    <row r="38" spans="1:10" s="13" customFormat="1" ht="22.5" customHeight="1">
      <c r="A38" s="148" t="s">
        <v>41</v>
      </c>
      <c r="B38" s="149"/>
      <c r="C38" s="149"/>
      <c r="D38" s="149"/>
      <c r="E38" s="149"/>
      <c r="F38" s="149"/>
      <c r="G38" s="150"/>
      <c r="H38" s="33"/>
      <c r="I38" s="48">
        <f t="shared" si="1"/>
        <v>0</v>
      </c>
      <c r="J38" s="11"/>
    </row>
    <row r="39" spans="1:10" s="13" customFormat="1" ht="63">
      <c r="A39" s="36">
        <v>1</v>
      </c>
      <c r="B39" s="47" t="s">
        <v>92</v>
      </c>
      <c r="C39" s="59">
        <v>12.26</v>
      </c>
      <c r="D39" s="40">
        <v>241856.951</v>
      </c>
      <c r="E39" s="40">
        <v>241856.951</v>
      </c>
      <c r="F39" s="40">
        <v>0</v>
      </c>
      <c r="G39" s="42">
        <f>E39/D39*100</f>
        <v>100</v>
      </c>
      <c r="H39" s="33"/>
      <c r="I39" s="48">
        <f t="shared" si="1"/>
        <v>0</v>
      </c>
      <c r="J39" s="11"/>
    </row>
    <row r="40" spans="1:10" s="13" customFormat="1" ht="47.25">
      <c r="A40" s="36">
        <v>2</v>
      </c>
      <c r="B40" s="47" t="s">
        <v>67</v>
      </c>
      <c r="C40" s="60">
        <v>6</v>
      </c>
      <c r="D40" s="40">
        <v>85750.132</v>
      </c>
      <c r="E40" s="40">
        <v>85750.132</v>
      </c>
      <c r="F40" s="40">
        <v>0</v>
      </c>
      <c r="G40" s="42">
        <f>E40/D40*100</f>
        <v>100</v>
      </c>
      <c r="H40" s="33"/>
      <c r="I40" s="48">
        <f t="shared" si="1"/>
        <v>0</v>
      </c>
      <c r="J40" s="11"/>
    </row>
    <row r="41" spans="1:10" s="13" customFormat="1" ht="63" customHeight="1">
      <c r="A41" s="36">
        <v>3</v>
      </c>
      <c r="B41" s="47" t="s">
        <v>87</v>
      </c>
      <c r="C41" s="60">
        <v>3</v>
      </c>
      <c r="D41" s="40">
        <v>36689.775</v>
      </c>
      <c r="E41" s="40">
        <v>36689.775</v>
      </c>
      <c r="F41" s="40">
        <v>0</v>
      </c>
      <c r="G41" s="42">
        <f t="shared" si="0"/>
        <v>100</v>
      </c>
      <c r="H41" s="33"/>
      <c r="I41" s="48">
        <f t="shared" si="1"/>
        <v>0</v>
      </c>
      <c r="J41" s="11"/>
    </row>
    <row r="42" spans="1:10" s="13" customFormat="1" ht="63">
      <c r="A42" s="36">
        <v>4</v>
      </c>
      <c r="B42" s="47" t="s">
        <v>107</v>
      </c>
      <c r="C42" s="61">
        <v>5.128</v>
      </c>
      <c r="D42" s="40">
        <v>61170.107</v>
      </c>
      <c r="E42" s="40">
        <v>61170.107</v>
      </c>
      <c r="F42" s="41">
        <v>0</v>
      </c>
      <c r="G42" s="42">
        <f t="shared" si="0"/>
        <v>100</v>
      </c>
      <c r="H42" s="55" t="s">
        <v>130</v>
      </c>
      <c r="I42" s="48">
        <f t="shared" si="1"/>
        <v>0</v>
      </c>
      <c r="J42" s="11"/>
    </row>
    <row r="43" spans="1:10" s="13" customFormat="1" ht="47.25">
      <c r="A43" s="36">
        <v>5</v>
      </c>
      <c r="B43" s="47" t="s">
        <v>102</v>
      </c>
      <c r="C43" s="62">
        <v>8.461</v>
      </c>
      <c r="D43" s="39">
        <v>110000</v>
      </c>
      <c r="E43" s="40">
        <v>110000</v>
      </c>
      <c r="F43" s="41">
        <v>0</v>
      </c>
      <c r="G43" s="42">
        <f t="shared" si="0"/>
        <v>100</v>
      </c>
      <c r="H43" s="55" t="s">
        <v>130</v>
      </c>
      <c r="I43" s="48">
        <f t="shared" si="1"/>
        <v>0</v>
      </c>
      <c r="J43" s="11"/>
    </row>
    <row r="44" spans="1:10" s="13" customFormat="1" ht="63">
      <c r="A44" s="36">
        <v>6</v>
      </c>
      <c r="B44" s="47" t="s">
        <v>88</v>
      </c>
      <c r="C44" s="63">
        <v>5.8</v>
      </c>
      <c r="D44" s="39">
        <v>81861.787</v>
      </c>
      <c r="E44" s="39">
        <v>81861.787</v>
      </c>
      <c r="F44" s="41">
        <v>0</v>
      </c>
      <c r="G44" s="42">
        <f t="shared" si="0"/>
        <v>100</v>
      </c>
      <c r="H44" s="55" t="s">
        <v>130</v>
      </c>
      <c r="I44" s="48">
        <f t="shared" si="1"/>
        <v>0</v>
      </c>
      <c r="J44" s="11"/>
    </row>
    <row r="45" spans="1:10" s="13" customFormat="1" ht="63">
      <c r="A45" s="36">
        <v>7</v>
      </c>
      <c r="B45" s="47" t="s">
        <v>89</v>
      </c>
      <c r="C45" s="62">
        <v>6.644</v>
      </c>
      <c r="D45" s="39">
        <v>45000</v>
      </c>
      <c r="E45" s="40">
        <v>45000</v>
      </c>
      <c r="F45" s="41">
        <v>0</v>
      </c>
      <c r="G45" s="42">
        <f>E45/D45*100</f>
        <v>100</v>
      </c>
      <c r="H45" s="55" t="s">
        <v>130</v>
      </c>
      <c r="I45" s="48">
        <f t="shared" si="1"/>
        <v>0</v>
      </c>
      <c r="J45" s="11"/>
    </row>
    <row r="46" spans="1:10" s="13" customFormat="1" ht="78.75">
      <c r="A46" s="36">
        <v>8</v>
      </c>
      <c r="B46" s="47" t="s">
        <v>75</v>
      </c>
      <c r="C46" s="63">
        <v>1</v>
      </c>
      <c r="D46" s="39">
        <v>15132.336</v>
      </c>
      <c r="E46" s="40">
        <v>15132.336</v>
      </c>
      <c r="F46" s="41">
        <v>0</v>
      </c>
      <c r="G46" s="42">
        <f>E46/D46*100</f>
        <v>100</v>
      </c>
      <c r="H46" s="33"/>
      <c r="I46" s="48">
        <f t="shared" si="1"/>
        <v>0</v>
      </c>
      <c r="J46" s="11"/>
    </row>
    <row r="47" spans="1:10" s="13" customFormat="1" ht="78.75">
      <c r="A47" s="36">
        <v>9</v>
      </c>
      <c r="B47" s="47" t="s">
        <v>105</v>
      </c>
      <c r="C47" s="63">
        <v>3</v>
      </c>
      <c r="D47" s="39">
        <v>60391.72</v>
      </c>
      <c r="E47" s="39">
        <v>60391.72</v>
      </c>
      <c r="F47" s="41">
        <v>0</v>
      </c>
      <c r="G47" s="42">
        <f>E47/D47*100</f>
        <v>100</v>
      </c>
      <c r="H47" s="64"/>
      <c r="I47" s="48">
        <f t="shared" si="1"/>
        <v>0</v>
      </c>
      <c r="J47" s="11"/>
    </row>
    <row r="48" spans="1:10" s="13" customFormat="1" ht="47.25">
      <c r="A48" s="36">
        <v>10</v>
      </c>
      <c r="B48" s="47" t="s">
        <v>131</v>
      </c>
      <c r="C48" s="63">
        <v>19</v>
      </c>
      <c r="D48" s="39">
        <v>151877.796</v>
      </c>
      <c r="E48" s="39">
        <v>151877.796</v>
      </c>
      <c r="F48" s="40">
        <v>0</v>
      </c>
      <c r="G48" s="42">
        <f>E48/D48*100</f>
        <v>100</v>
      </c>
      <c r="H48" s="55" t="s">
        <v>130</v>
      </c>
      <c r="I48" s="48">
        <f t="shared" si="1"/>
        <v>0</v>
      </c>
      <c r="J48" s="11"/>
    </row>
    <row r="49" spans="1:10" s="13" customFormat="1" ht="78.75">
      <c r="A49" s="36">
        <v>11</v>
      </c>
      <c r="B49" s="47" t="s">
        <v>106</v>
      </c>
      <c r="C49" s="63" t="s">
        <v>70</v>
      </c>
      <c r="D49" s="40">
        <v>16866.351</v>
      </c>
      <c r="E49" s="40">
        <v>16866.351</v>
      </c>
      <c r="F49" s="41">
        <v>0</v>
      </c>
      <c r="G49" s="42">
        <f>E49/D49*100</f>
        <v>100</v>
      </c>
      <c r="H49" s="33"/>
      <c r="I49" s="48">
        <f t="shared" si="1"/>
        <v>0</v>
      </c>
      <c r="J49" s="11"/>
    </row>
    <row r="50" spans="1:10" s="13" customFormat="1" ht="17.25" customHeight="1">
      <c r="A50" s="36"/>
      <c r="B50" s="65" t="s">
        <v>43</v>
      </c>
      <c r="C50" s="66">
        <f>C47+C46+C45+C44+C43+C42+C41+C40+C39+C48</f>
        <v>70.293</v>
      </c>
      <c r="D50" s="58">
        <f>D47+D46+D45+D44+D43+D42+D41+D40+D39+D48+D49</f>
        <v>906596.955</v>
      </c>
      <c r="E50" s="58">
        <f>E47+E46+E45+E44+E43+E42+E41+E40+E39+E48+E49</f>
        <v>906596.955</v>
      </c>
      <c r="F50" s="58">
        <f>F47+F46+F45+F44+F43+F42+F41+F40+F39+F48+F49</f>
        <v>0</v>
      </c>
      <c r="G50" s="42">
        <f t="shared" si="0"/>
        <v>100</v>
      </c>
      <c r="H50" s="33"/>
      <c r="I50" s="48">
        <v>0</v>
      </c>
      <c r="J50" s="11"/>
    </row>
    <row r="51" spans="1:10" s="13" customFormat="1" ht="17.25" customHeight="1">
      <c r="A51" s="138" t="s">
        <v>42</v>
      </c>
      <c r="B51" s="139"/>
      <c r="C51" s="139"/>
      <c r="D51" s="139"/>
      <c r="E51" s="139"/>
      <c r="F51" s="139"/>
      <c r="G51" s="35"/>
      <c r="H51" s="33"/>
      <c r="I51" s="48">
        <f t="shared" si="1"/>
        <v>0</v>
      </c>
      <c r="J51" s="11"/>
    </row>
    <row r="52" spans="1:10" s="13" customFormat="1" ht="59.25">
      <c r="A52" s="52">
        <v>1</v>
      </c>
      <c r="B52" s="67" t="s">
        <v>68</v>
      </c>
      <c r="C52" s="68">
        <v>4.7</v>
      </c>
      <c r="D52" s="40">
        <v>11132.206</v>
      </c>
      <c r="E52" s="54">
        <v>11132.206</v>
      </c>
      <c r="F52" s="56">
        <v>0</v>
      </c>
      <c r="G52" s="42">
        <f t="shared" si="0"/>
        <v>100</v>
      </c>
      <c r="H52" s="33"/>
      <c r="I52" s="48">
        <f t="shared" si="1"/>
        <v>0</v>
      </c>
      <c r="J52" s="11"/>
    </row>
    <row r="53" spans="1:10" s="13" customFormat="1" ht="44.25">
      <c r="A53" s="52">
        <v>2</v>
      </c>
      <c r="B53" s="67" t="s">
        <v>80</v>
      </c>
      <c r="C53" s="52">
        <v>1</v>
      </c>
      <c r="D53" s="40">
        <v>13035.79</v>
      </c>
      <c r="E53" s="54">
        <v>13035.79</v>
      </c>
      <c r="F53" s="54">
        <v>0</v>
      </c>
      <c r="G53" s="42">
        <f t="shared" si="0"/>
        <v>100</v>
      </c>
      <c r="H53" s="117" t="s">
        <v>144</v>
      </c>
      <c r="I53" s="48">
        <f t="shared" si="1"/>
        <v>0</v>
      </c>
      <c r="J53" s="11"/>
    </row>
    <row r="54" spans="1:10" s="13" customFormat="1" ht="44.25">
      <c r="A54" s="52">
        <v>3</v>
      </c>
      <c r="B54" s="67" t="s">
        <v>77</v>
      </c>
      <c r="C54" s="52">
        <v>7.8</v>
      </c>
      <c r="D54" s="40">
        <v>111570.132</v>
      </c>
      <c r="E54" s="54">
        <v>111570.132</v>
      </c>
      <c r="F54" s="56">
        <v>0</v>
      </c>
      <c r="G54" s="42">
        <f t="shared" si="0"/>
        <v>100</v>
      </c>
      <c r="H54" s="117" t="s">
        <v>144</v>
      </c>
      <c r="I54" s="48">
        <f t="shared" si="1"/>
        <v>0</v>
      </c>
      <c r="J54" s="11"/>
    </row>
    <row r="55" spans="1:10" s="13" customFormat="1" ht="44.25">
      <c r="A55" s="52">
        <v>4</v>
      </c>
      <c r="B55" s="67" t="s">
        <v>81</v>
      </c>
      <c r="C55" s="52">
        <v>13.6</v>
      </c>
      <c r="D55" s="40">
        <v>151132.348</v>
      </c>
      <c r="E55" s="54">
        <v>151132.348</v>
      </c>
      <c r="F55" s="56">
        <v>0</v>
      </c>
      <c r="G55" s="42">
        <f t="shared" si="0"/>
        <v>100</v>
      </c>
      <c r="H55" s="117" t="s">
        <v>144</v>
      </c>
      <c r="I55" s="48">
        <f t="shared" si="1"/>
        <v>0</v>
      </c>
      <c r="J55" s="11"/>
    </row>
    <row r="56" spans="1:10" s="13" customFormat="1" ht="44.25">
      <c r="A56" s="52">
        <v>5</v>
      </c>
      <c r="B56" s="67" t="s">
        <v>104</v>
      </c>
      <c r="C56" s="52">
        <v>38.7</v>
      </c>
      <c r="D56" s="54">
        <v>146006.482</v>
      </c>
      <c r="E56" s="54">
        <v>146006.482</v>
      </c>
      <c r="F56" s="56">
        <v>0</v>
      </c>
      <c r="G56" s="42">
        <f t="shared" si="0"/>
        <v>100</v>
      </c>
      <c r="H56" s="55" t="s">
        <v>130</v>
      </c>
      <c r="I56" s="48">
        <f t="shared" si="1"/>
        <v>0</v>
      </c>
      <c r="J56" s="11"/>
    </row>
    <row r="57" spans="1:10" s="13" customFormat="1" ht="46.5" customHeight="1">
      <c r="A57" s="52">
        <v>6</v>
      </c>
      <c r="B57" s="67" t="s">
        <v>109</v>
      </c>
      <c r="C57" s="52">
        <v>7.4</v>
      </c>
      <c r="D57" s="54">
        <v>64030.489</v>
      </c>
      <c r="E57" s="54">
        <v>64030.489</v>
      </c>
      <c r="F57" s="56">
        <v>0</v>
      </c>
      <c r="G57" s="42">
        <f t="shared" si="0"/>
        <v>100</v>
      </c>
      <c r="H57" s="33"/>
      <c r="I57" s="48">
        <f t="shared" si="1"/>
        <v>0</v>
      </c>
      <c r="J57" s="11"/>
    </row>
    <row r="58" spans="1:10" s="13" customFormat="1" ht="63">
      <c r="A58" s="52">
        <v>7</v>
      </c>
      <c r="B58" s="47" t="s">
        <v>76</v>
      </c>
      <c r="C58" s="38">
        <v>3.7</v>
      </c>
      <c r="D58" s="40">
        <v>31781.997</v>
      </c>
      <c r="E58" s="54">
        <v>31781.997</v>
      </c>
      <c r="F58" s="56">
        <v>0</v>
      </c>
      <c r="G58" s="42">
        <f t="shared" si="0"/>
        <v>100</v>
      </c>
      <c r="H58" s="33"/>
      <c r="I58" s="48">
        <f t="shared" si="1"/>
        <v>0</v>
      </c>
      <c r="J58" s="11"/>
    </row>
    <row r="59" spans="1:10" s="13" customFormat="1" ht="63">
      <c r="A59" s="52">
        <v>8</v>
      </c>
      <c r="B59" s="47" t="s">
        <v>79</v>
      </c>
      <c r="C59" s="38">
        <v>1.1</v>
      </c>
      <c r="D59" s="40">
        <v>7674.341</v>
      </c>
      <c r="E59" s="54">
        <v>7674.341</v>
      </c>
      <c r="F59" s="56">
        <v>0</v>
      </c>
      <c r="G59" s="42">
        <f t="shared" si="0"/>
        <v>100</v>
      </c>
      <c r="H59" s="33"/>
      <c r="I59" s="48">
        <f t="shared" si="1"/>
        <v>0</v>
      </c>
      <c r="J59" s="11"/>
    </row>
    <row r="60" spans="1:10" s="13" customFormat="1" ht="47.25">
      <c r="A60" s="52">
        <v>9</v>
      </c>
      <c r="B60" s="47" t="s">
        <v>122</v>
      </c>
      <c r="C60" s="38">
        <v>4</v>
      </c>
      <c r="D60" s="40">
        <v>33515.094</v>
      </c>
      <c r="E60" s="54">
        <v>33515.094</v>
      </c>
      <c r="F60" s="56">
        <v>0</v>
      </c>
      <c r="G60" s="42">
        <f t="shared" si="0"/>
        <v>100</v>
      </c>
      <c r="H60" s="33"/>
      <c r="I60" s="48">
        <f t="shared" si="1"/>
        <v>0</v>
      </c>
      <c r="J60" s="11"/>
    </row>
    <row r="61" spans="1:10" s="13" customFormat="1" ht="47.25">
      <c r="A61" s="52">
        <v>10</v>
      </c>
      <c r="B61" s="47" t="s">
        <v>132</v>
      </c>
      <c r="C61" s="38">
        <v>5.9</v>
      </c>
      <c r="D61" s="40">
        <v>43565.016</v>
      </c>
      <c r="E61" s="40">
        <v>43565.016</v>
      </c>
      <c r="F61" s="40">
        <v>0</v>
      </c>
      <c r="G61" s="42">
        <f t="shared" si="0"/>
        <v>100</v>
      </c>
      <c r="H61" s="33"/>
      <c r="I61" s="48">
        <f t="shared" si="1"/>
        <v>0</v>
      </c>
      <c r="J61" s="11"/>
    </row>
    <row r="62" spans="1:10" s="13" customFormat="1" ht="47.25">
      <c r="A62" s="52">
        <v>11</v>
      </c>
      <c r="B62" s="47" t="s">
        <v>110</v>
      </c>
      <c r="C62" s="38">
        <v>1.5</v>
      </c>
      <c r="D62" s="40">
        <v>9600.782</v>
      </c>
      <c r="E62" s="54">
        <v>9600.782</v>
      </c>
      <c r="F62" s="56">
        <v>0</v>
      </c>
      <c r="G62" s="42">
        <f t="shared" si="0"/>
        <v>100</v>
      </c>
      <c r="H62" s="33"/>
      <c r="I62" s="48">
        <f t="shared" si="1"/>
        <v>0</v>
      </c>
      <c r="J62" s="11"/>
    </row>
    <row r="63" spans="1:10" s="13" customFormat="1" ht="63">
      <c r="A63" s="52">
        <v>12</v>
      </c>
      <c r="B63" s="47" t="s">
        <v>111</v>
      </c>
      <c r="C63" s="38">
        <v>2.3</v>
      </c>
      <c r="D63" s="40">
        <v>15618.077</v>
      </c>
      <c r="E63" s="54">
        <v>15618.077</v>
      </c>
      <c r="F63" s="56">
        <v>0</v>
      </c>
      <c r="G63" s="42">
        <f t="shared" si="0"/>
        <v>100</v>
      </c>
      <c r="H63" s="33"/>
      <c r="I63" s="48">
        <f t="shared" si="1"/>
        <v>0</v>
      </c>
      <c r="J63" s="11"/>
    </row>
    <row r="64" spans="1:10" s="21" customFormat="1" ht="63">
      <c r="A64" s="52">
        <v>13</v>
      </c>
      <c r="B64" s="47" t="s">
        <v>135</v>
      </c>
      <c r="C64" s="38">
        <v>0.3</v>
      </c>
      <c r="D64" s="40">
        <v>1451.263</v>
      </c>
      <c r="E64" s="40">
        <v>1451.263</v>
      </c>
      <c r="F64" s="40">
        <v>1451.263</v>
      </c>
      <c r="G64" s="42">
        <f t="shared" si="0"/>
        <v>100</v>
      </c>
      <c r="H64" s="33"/>
      <c r="I64" s="48">
        <f t="shared" si="1"/>
        <v>0</v>
      </c>
      <c r="J64" s="20"/>
    </row>
    <row r="65" spans="1:10" s="13" customFormat="1" ht="63">
      <c r="A65" s="52">
        <v>14</v>
      </c>
      <c r="B65" s="47" t="s">
        <v>96</v>
      </c>
      <c r="C65" s="38">
        <v>4.2</v>
      </c>
      <c r="D65" s="40">
        <v>30792.353</v>
      </c>
      <c r="E65" s="54">
        <v>30792.353</v>
      </c>
      <c r="F65" s="56">
        <v>0</v>
      </c>
      <c r="G65" s="42">
        <f t="shared" si="0"/>
        <v>100</v>
      </c>
      <c r="H65" s="33"/>
      <c r="I65" s="48">
        <f t="shared" si="1"/>
        <v>0</v>
      </c>
      <c r="J65" s="11"/>
    </row>
    <row r="66" spans="1:10" s="13" customFormat="1" ht="63">
      <c r="A66" s="52">
        <v>15</v>
      </c>
      <c r="B66" s="47" t="s">
        <v>84</v>
      </c>
      <c r="C66" s="38">
        <v>3.6</v>
      </c>
      <c r="D66" s="40">
        <v>25534.847</v>
      </c>
      <c r="E66" s="54">
        <v>25534.847</v>
      </c>
      <c r="F66" s="54">
        <v>0</v>
      </c>
      <c r="G66" s="42">
        <f t="shared" si="0"/>
        <v>100</v>
      </c>
      <c r="H66" s="33"/>
      <c r="I66" s="48">
        <f t="shared" si="1"/>
        <v>0</v>
      </c>
      <c r="J66" s="11"/>
    </row>
    <row r="67" spans="1:10" s="13" customFormat="1" ht="47.25">
      <c r="A67" s="52">
        <v>16</v>
      </c>
      <c r="B67" s="47" t="s">
        <v>82</v>
      </c>
      <c r="C67" s="38">
        <v>1.9</v>
      </c>
      <c r="D67" s="40">
        <v>11390.806</v>
      </c>
      <c r="E67" s="54">
        <v>11390.806</v>
      </c>
      <c r="F67" s="56">
        <v>0</v>
      </c>
      <c r="G67" s="42">
        <f t="shared" si="0"/>
        <v>100</v>
      </c>
      <c r="H67" s="33"/>
      <c r="I67" s="48">
        <f t="shared" si="1"/>
        <v>0</v>
      </c>
      <c r="J67" s="11"/>
    </row>
    <row r="68" spans="1:10" s="13" customFormat="1" ht="47.25">
      <c r="A68" s="52">
        <v>17</v>
      </c>
      <c r="B68" s="47" t="s">
        <v>83</v>
      </c>
      <c r="C68" s="38">
        <v>1.5</v>
      </c>
      <c r="D68" s="40">
        <v>12814.545</v>
      </c>
      <c r="E68" s="54">
        <v>12814.545</v>
      </c>
      <c r="F68" s="56">
        <v>0</v>
      </c>
      <c r="G68" s="42">
        <f t="shared" si="0"/>
        <v>100</v>
      </c>
      <c r="H68" s="33"/>
      <c r="I68" s="48">
        <f t="shared" si="1"/>
        <v>0</v>
      </c>
      <c r="J68" s="11"/>
    </row>
    <row r="69" spans="1:10" s="13" customFormat="1" ht="66" customHeight="1">
      <c r="A69" s="52">
        <v>18</v>
      </c>
      <c r="B69" s="47" t="s">
        <v>112</v>
      </c>
      <c r="C69" s="38">
        <v>6.4</v>
      </c>
      <c r="D69" s="40">
        <v>47723.981</v>
      </c>
      <c r="E69" s="54">
        <v>47723.981</v>
      </c>
      <c r="F69" s="56">
        <v>0</v>
      </c>
      <c r="G69" s="42">
        <f t="shared" si="0"/>
        <v>100</v>
      </c>
      <c r="H69" s="33"/>
      <c r="I69" s="48">
        <f t="shared" si="1"/>
        <v>0</v>
      </c>
      <c r="J69" s="11"/>
    </row>
    <row r="70" spans="1:10" s="13" customFormat="1" ht="63">
      <c r="A70" s="52">
        <v>19</v>
      </c>
      <c r="B70" s="47" t="s">
        <v>97</v>
      </c>
      <c r="C70" s="38">
        <v>2</v>
      </c>
      <c r="D70" s="40">
        <v>14385.279</v>
      </c>
      <c r="E70" s="40">
        <v>14385.279</v>
      </c>
      <c r="F70" s="40">
        <v>0</v>
      </c>
      <c r="G70" s="42">
        <f t="shared" si="0"/>
        <v>100</v>
      </c>
      <c r="H70" s="33"/>
      <c r="I70" s="48">
        <f t="shared" si="1"/>
        <v>0</v>
      </c>
      <c r="J70" s="11"/>
    </row>
    <row r="71" spans="1:10" s="13" customFormat="1" ht="31.5">
      <c r="A71" s="52">
        <v>20</v>
      </c>
      <c r="B71" s="47" t="s">
        <v>98</v>
      </c>
      <c r="C71" s="38">
        <v>4.5</v>
      </c>
      <c r="D71" s="40">
        <v>33653.557</v>
      </c>
      <c r="E71" s="40">
        <v>33653.557</v>
      </c>
      <c r="F71" s="40">
        <v>0</v>
      </c>
      <c r="G71" s="42">
        <f t="shared" si="0"/>
        <v>100</v>
      </c>
      <c r="H71" s="33"/>
      <c r="I71" s="48">
        <f t="shared" si="1"/>
        <v>0</v>
      </c>
      <c r="J71" s="11"/>
    </row>
    <row r="72" spans="1:10" s="13" customFormat="1" ht="47.25">
      <c r="A72" s="52">
        <v>21</v>
      </c>
      <c r="B72" s="47" t="s">
        <v>85</v>
      </c>
      <c r="C72" s="38">
        <v>15</v>
      </c>
      <c r="D72" s="40">
        <v>35431.07</v>
      </c>
      <c r="E72" s="40">
        <v>35431.07</v>
      </c>
      <c r="F72" s="40">
        <v>0</v>
      </c>
      <c r="G72" s="42">
        <f t="shared" si="0"/>
        <v>100</v>
      </c>
      <c r="H72" s="33"/>
      <c r="I72" s="48">
        <f t="shared" si="1"/>
        <v>0</v>
      </c>
      <c r="J72" s="11"/>
    </row>
    <row r="73" spans="1:10" s="13" customFormat="1" ht="47.25">
      <c r="A73" s="52">
        <v>22</v>
      </c>
      <c r="B73" s="47" t="s">
        <v>101</v>
      </c>
      <c r="C73" s="38">
        <v>3</v>
      </c>
      <c r="D73" s="40">
        <v>3717.637</v>
      </c>
      <c r="E73" s="40">
        <v>3717.637</v>
      </c>
      <c r="F73" s="40">
        <v>0</v>
      </c>
      <c r="G73" s="42">
        <f t="shared" si="0"/>
        <v>100</v>
      </c>
      <c r="H73" s="33"/>
      <c r="I73" s="48">
        <f t="shared" si="1"/>
        <v>0</v>
      </c>
      <c r="J73" s="11"/>
    </row>
    <row r="74" spans="1:10" s="13" customFormat="1" ht="48.75" customHeight="1">
      <c r="A74" s="52">
        <v>24</v>
      </c>
      <c r="B74" s="47" t="s">
        <v>114</v>
      </c>
      <c r="C74" s="38">
        <v>5.2</v>
      </c>
      <c r="D74" s="40">
        <v>43711.371</v>
      </c>
      <c r="E74" s="40">
        <v>43711.371</v>
      </c>
      <c r="F74" s="40">
        <v>0</v>
      </c>
      <c r="G74" s="42">
        <f t="shared" si="0"/>
        <v>100</v>
      </c>
      <c r="H74" s="69" t="s">
        <v>130</v>
      </c>
      <c r="I74" s="48">
        <f t="shared" si="1"/>
        <v>0</v>
      </c>
      <c r="J74" s="11"/>
    </row>
    <row r="75" spans="1:10" s="13" customFormat="1" ht="63">
      <c r="A75" s="52">
        <v>25</v>
      </c>
      <c r="B75" s="47" t="s">
        <v>99</v>
      </c>
      <c r="C75" s="38">
        <v>5.4</v>
      </c>
      <c r="D75" s="40">
        <v>48175.201</v>
      </c>
      <c r="E75" s="40">
        <v>48175.201</v>
      </c>
      <c r="F75" s="40">
        <v>0</v>
      </c>
      <c r="G75" s="42">
        <f t="shared" si="0"/>
        <v>100</v>
      </c>
      <c r="H75" s="33"/>
      <c r="I75" s="48">
        <f t="shared" si="1"/>
        <v>0</v>
      </c>
      <c r="J75" s="11"/>
    </row>
    <row r="76" spans="1:10" s="13" customFormat="1" ht="63">
      <c r="A76" s="52">
        <v>26</v>
      </c>
      <c r="B76" s="47" t="s">
        <v>78</v>
      </c>
      <c r="C76" s="38">
        <v>2.5</v>
      </c>
      <c r="D76" s="40">
        <v>18022.89</v>
      </c>
      <c r="E76" s="40">
        <v>18022.89</v>
      </c>
      <c r="F76" s="40">
        <v>0</v>
      </c>
      <c r="G76" s="42">
        <f t="shared" si="0"/>
        <v>100</v>
      </c>
      <c r="H76" s="33"/>
      <c r="I76" s="48">
        <f t="shared" si="1"/>
        <v>0</v>
      </c>
      <c r="J76" s="11"/>
    </row>
    <row r="77" spans="1:10" s="13" customFormat="1" ht="63">
      <c r="A77" s="52">
        <v>27</v>
      </c>
      <c r="B77" s="47" t="s">
        <v>100</v>
      </c>
      <c r="C77" s="38">
        <v>1.4</v>
      </c>
      <c r="D77" s="40">
        <v>13214.832</v>
      </c>
      <c r="E77" s="40">
        <v>13214.832</v>
      </c>
      <c r="F77" s="40">
        <v>0</v>
      </c>
      <c r="G77" s="42">
        <f t="shared" si="0"/>
        <v>100</v>
      </c>
      <c r="H77" s="33"/>
      <c r="I77" s="48">
        <f t="shared" si="1"/>
        <v>0</v>
      </c>
      <c r="J77" s="11"/>
    </row>
    <row r="78" spans="1:10" s="13" customFormat="1" ht="47.25">
      <c r="A78" s="52">
        <v>28</v>
      </c>
      <c r="B78" s="47" t="s">
        <v>86</v>
      </c>
      <c r="C78" s="38">
        <v>6.9</v>
      </c>
      <c r="D78" s="40">
        <v>6896.74</v>
      </c>
      <c r="E78" s="40">
        <v>6896.74</v>
      </c>
      <c r="F78" s="40">
        <v>0</v>
      </c>
      <c r="G78" s="42">
        <f t="shared" si="0"/>
        <v>100</v>
      </c>
      <c r="H78" s="33"/>
      <c r="I78" s="48">
        <f t="shared" si="1"/>
        <v>0</v>
      </c>
      <c r="J78" s="11"/>
    </row>
    <row r="79" spans="1:10" s="13" customFormat="1" ht="54.75" customHeight="1">
      <c r="A79" s="52">
        <v>29</v>
      </c>
      <c r="B79" s="47" t="s">
        <v>133</v>
      </c>
      <c r="C79" s="38">
        <v>4</v>
      </c>
      <c r="D79" s="40">
        <v>38449.384</v>
      </c>
      <c r="E79" s="40">
        <v>38449.384</v>
      </c>
      <c r="F79" s="40">
        <v>0</v>
      </c>
      <c r="G79" s="42">
        <f t="shared" si="0"/>
        <v>100</v>
      </c>
      <c r="H79" s="33"/>
      <c r="I79" s="48">
        <f t="shared" si="1"/>
        <v>0</v>
      </c>
      <c r="J79" s="11"/>
    </row>
    <row r="80" spans="1:10" s="13" customFormat="1" ht="83.25" customHeight="1">
      <c r="A80" s="52">
        <v>30</v>
      </c>
      <c r="B80" s="47" t="s">
        <v>134</v>
      </c>
      <c r="C80" s="38">
        <v>7.9</v>
      </c>
      <c r="D80" s="40">
        <v>63390.723</v>
      </c>
      <c r="E80" s="40">
        <v>63390.7229999999</v>
      </c>
      <c r="F80" s="40">
        <v>0</v>
      </c>
      <c r="G80" s="42">
        <f t="shared" si="0"/>
        <v>99.99999999999986</v>
      </c>
      <c r="H80" s="33"/>
      <c r="I80" s="48">
        <f t="shared" si="1"/>
        <v>9.458744898438454E-11</v>
      </c>
      <c r="J80" s="11"/>
    </row>
    <row r="81" spans="1:10" s="13" customFormat="1" ht="51.75" customHeight="1">
      <c r="A81" s="52">
        <v>31</v>
      </c>
      <c r="B81" s="47" t="s">
        <v>115</v>
      </c>
      <c r="C81" s="38">
        <v>5.7</v>
      </c>
      <c r="D81" s="40">
        <v>50428.301</v>
      </c>
      <c r="E81" s="40">
        <v>50428.301</v>
      </c>
      <c r="F81" s="40">
        <v>0</v>
      </c>
      <c r="G81" s="42">
        <f t="shared" si="0"/>
        <v>100</v>
      </c>
      <c r="H81" s="33"/>
      <c r="I81" s="48">
        <f t="shared" si="1"/>
        <v>0</v>
      </c>
      <c r="J81" s="11"/>
    </row>
    <row r="82" spans="1:10" s="13" customFormat="1" ht="24" customHeight="1">
      <c r="A82" s="37"/>
      <c r="B82" s="70" t="s">
        <v>34</v>
      </c>
      <c r="C82" s="71">
        <f>C79+C78+C77+C76+C75+C74+C73+C72+C71+C70+C69+C68+C67+C66+C65+C64+C63+C62+C61+C60+C59+C58+C57+C56+C55+C54+C53+C52+C80+C81</f>
        <v>173.1</v>
      </c>
      <c r="D82" s="72">
        <f>D79+D78+D77+D76+D75+D74+D73+D72+D71+D70+D69+D68+D67+D66+D65+D64+D63+D62+D61+D60+D59+D58+D57+D56+D55+D54+D53+D52+D80+D81</f>
        <v>1137847.534</v>
      </c>
      <c r="E82" s="72">
        <f>E79+E78+E77+E76+E75+E74+E73+E72+E71+E70+E69+E68+E67+E66+E65+E64+E63+E62+E61+E60+E59+E58+E57+E56+E55+E54+E53+E52+E80+E81</f>
        <v>1137847.5339999998</v>
      </c>
      <c r="F82" s="72">
        <f>F79+F78+F77+F76+F75+F74+F73+F72+F71+F70+F69+F68+F67+F66+F65+F64+F63+F62+F61+F60+F59+F58+F57+F56+F55+F54+F53+F52+F80+F81</f>
        <v>1451.263</v>
      </c>
      <c r="G82" s="42">
        <f aca="true" t="shared" si="2" ref="G82:G145">E82/D82*100</f>
        <v>99.99999999999997</v>
      </c>
      <c r="H82" s="33"/>
      <c r="I82" s="48">
        <v>0</v>
      </c>
      <c r="J82" s="11"/>
    </row>
    <row r="83" spans="1:10" s="13" customFormat="1" ht="27" customHeight="1">
      <c r="A83" s="157" t="s">
        <v>72</v>
      </c>
      <c r="B83" s="158"/>
      <c r="C83" s="158"/>
      <c r="D83" s="158"/>
      <c r="E83" s="158"/>
      <c r="F83" s="158"/>
      <c r="G83" s="159"/>
      <c r="H83" s="33"/>
      <c r="I83" s="48">
        <f t="shared" si="1"/>
        <v>0</v>
      </c>
      <c r="J83" s="11"/>
    </row>
    <row r="84" spans="1:10" s="13" customFormat="1" ht="31.5">
      <c r="A84" s="73">
        <v>1</v>
      </c>
      <c r="B84" s="73" t="s">
        <v>74</v>
      </c>
      <c r="C84" s="73"/>
      <c r="D84" s="39">
        <v>2392.949</v>
      </c>
      <c r="E84" s="39">
        <v>2392.949</v>
      </c>
      <c r="F84" s="39">
        <v>0</v>
      </c>
      <c r="G84" s="42">
        <f>E84/D84*100</f>
        <v>100</v>
      </c>
      <c r="H84" s="33"/>
      <c r="I84" s="48">
        <f t="shared" si="1"/>
        <v>0</v>
      </c>
      <c r="J84" s="11"/>
    </row>
    <row r="85" spans="1:10" s="13" customFormat="1" ht="30" customHeight="1">
      <c r="A85" s="37"/>
      <c r="B85" s="70" t="s">
        <v>73</v>
      </c>
      <c r="C85" s="74"/>
      <c r="D85" s="72">
        <f>D84</f>
        <v>2392.949</v>
      </c>
      <c r="E85" s="72">
        <f>E84</f>
        <v>2392.949</v>
      </c>
      <c r="F85" s="72">
        <f>F84</f>
        <v>0</v>
      </c>
      <c r="G85" s="42">
        <f>E85/D85*100</f>
        <v>100</v>
      </c>
      <c r="H85" s="33"/>
      <c r="I85" s="48">
        <v>0</v>
      </c>
      <c r="J85" s="11"/>
    </row>
    <row r="86" spans="1:10" s="13" customFormat="1" ht="18" customHeight="1">
      <c r="A86" s="138" t="s">
        <v>27</v>
      </c>
      <c r="B86" s="139"/>
      <c r="C86" s="139"/>
      <c r="D86" s="139"/>
      <c r="E86" s="139"/>
      <c r="F86" s="139"/>
      <c r="G86" s="35"/>
      <c r="H86" s="33"/>
      <c r="I86" s="75">
        <f>I84+I64+I48+I47+I42+I31</f>
        <v>0</v>
      </c>
      <c r="J86" s="11"/>
    </row>
    <row r="87" spans="1:10" s="21" customFormat="1" ht="15.75">
      <c r="A87" s="76">
        <v>1</v>
      </c>
      <c r="B87" s="77" t="s">
        <v>14</v>
      </c>
      <c r="C87" s="78">
        <v>137.5</v>
      </c>
      <c r="D87" s="54">
        <v>22000</v>
      </c>
      <c r="E87" s="54">
        <v>22000</v>
      </c>
      <c r="F87" s="54">
        <v>1728.608</v>
      </c>
      <c r="G87" s="42">
        <f t="shared" si="2"/>
        <v>100</v>
      </c>
      <c r="H87" s="33"/>
      <c r="I87" s="34"/>
      <c r="J87" s="20"/>
    </row>
    <row r="88" spans="1:10" s="21" customFormat="1" ht="15" customHeight="1">
      <c r="A88" s="76">
        <v>2</v>
      </c>
      <c r="B88" s="79" t="s">
        <v>7</v>
      </c>
      <c r="C88" s="78">
        <v>271.3</v>
      </c>
      <c r="D88" s="54">
        <v>25000</v>
      </c>
      <c r="E88" s="54">
        <v>25000</v>
      </c>
      <c r="F88" s="54">
        <v>732.012</v>
      </c>
      <c r="G88" s="42">
        <f t="shared" si="2"/>
        <v>100</v>
      </c>
      <c r="H88" s="33"/>
      <c r="I88" s="34"/>
      <c r="J88" s="20"/>
    </row>
    <row r="89" spans="1:10" s="21" customFormat="1" ht="15" customHeight="1">
      <c r="A89" s="76">
        <v>3</v>
      </c>
      <c r="B89" s="77" t="s">
        <v>8</v>
      </c>
      <c r="C89" s="78">
        <v>64.1</v>
      </c>
      <c r="D89" s="54">
        <v>17000</v>
      </c>
      <c r="E89" s="54">
        <v>17000</v>
      </c>
      <c r="F89" s="54">
        <v>929.677</v>
      </c>
      <c r="G89" s="42">
        <f t="shared" si="2"/>
        <v>100</v>
      </c>
      <c r="H89" s="33"/>
      <c r="I89" s="34"/>
      <c r="J89" s="20"/>
    </row>
    <row r="90" spans="1:10" s="21" customFormat="1" ht="14.25" customHeight="1">
      <c r="A90" s="76">
        <v>4</v>
      </c>
      <c r="B90" s="80" t="s">
        <v>3</v>
      </c>
      <c r="C90" s="78">
        <v>125.2</v>
      </c>
      <c r="D90" s="54">
        <v>17000</v>
      </c>
      <c r="E90" s="54">
        <v>17000</v>
      </c>
      <c r="F90" s="54">
        <v>906.545</v>
      </c>
      <c r="G90" s="42">
        <f t="shared" si="2"/>
        <v>100</v>
      </c>
      <c r="H90" s="33"/>
      <c r="I90" s="34"/>
      <c r="J90" s="20"/>
    </row>
    <row r="91" spans="1:10" s="21" customFormat="1" ht="16.5" customHeight="1">
      <c r="A91" s="76">
        <v>5</v>
      </c>
      <c r="B91" s="77" t="s">
        <v>10</v>
      </c>
      <c r="C91" s="78">
        <v>148.2</v>
      </c>
      <c r="D91" s="54">
        <v>23000</v>
      </c>
      <c r="E91" s="54">
        <v>23000</v>
      </c>
      <c r="F91" s="54">
        <v>713.526</v>
      </c>
      <c r="G91" s="42">
        <f t="shared" si="2"/>
        <v>100</v>
      </c>
      <c r="H91" s="33"/>
      <c r="I91" s="34"/>
      <c r="J91" s="20"/>
    </row>
    <row r="92" spans="1:10" s="21" customFormat="1" ht="17.25" customHeight="1">
      <c r="A92" s="76">
        <v>6</v>
      </c>
      <c r="B92" s="77" t="s">
        <v>11</v>
      </c>
      <c r="C92" s="78">
        <v>286.5</v>
      </c>
      <c r="D92" s="54">
        <v>20000</v>
      </c>
      <c r="E92" s="54">
        <v>20000</v>
      </c>
      <c r="F92" s="54">
        <v>1109.653</v>
      </c>
      <c r="G92" s="42">
        <f t="shared" si="2"/>
        <v>100</v>
      </c>
      <c r="H92" s="33"/>
      <c r="I92" s="34"/>
      <c r="J92" s="20"/>
    </row>
    <row r="93" spans="1:10" s="21" customFormat="1" ht="15.75" customHeight="1">
      <c r="A93" s="76">
        <v>7</v>
      </c>
      <c r="B93" s="77" t="s">
        <v>13</v>
      </c>
      <c r="C93" s="78">
        <v>86</v>
      </c>
      <c r="D93" s="54">
        <v>18000</v>
      </c>
      <c r="E93" s="54">
        <v>18000</v>
      </c>
      <c r="F93" s="54">
        <v>706.127</v>
      </c>
      <c r="G93" s="42">
        <f t="shared" si="2"/>
        <v>100</v>
      </c>
      <c r="H93" s="33"/>
      <c r="I93" s="81"/>
      <c r="J93" s="20"/>
    </row>
    <row r="94" spans="1:10" s="21" customFormat="1" ht="15" customHeight="1">
      <c r="A94" s="76">
        <v>8</v>
      </c>
      <c r="B94" s="77" t="s">
        <v>15</v>
      </c>
      <c r="C94" s="78">
        <v>41.3</v>
      </c>
      <c r="D94" s="54">
        <v>19000</v>
      </c>
      <c r="E94" s="54">
        <v>19000</v>
      </c>
      <c r="F94" s="54">
        <v>1467.67</v>
      </c>
      <c r="G94" s="42">
        <f t="shared" si="2"/>
        <v>100</v>
      </c>
      <c r="H94" s="33"/>
      <c r="I94" s="34"/>
      <c r="J94" s="20"/>
    </row>
    <row r="95" spans="1:10" s="21" customFormat="1" ht="17.25" customHeight="1">
      <c r="A95" s="76">
        <v>9</v>
      </c>
      <c r="B95" s="77" t="s">
        <v>16</v>
      </c>
      <c r="C95" s="78">
        <v>233</v>
      </c>
      <c r="D95" s="54">
        <v>20000</v>
      </c>
      <c r="E95" s="54">
        <v>20000</v>
      </c>
      <c r="F95" s="54">
        <v>979.022</v>
      </c>
      <c r="G95" s="42">
        <f t="shared" si="2"/>
        <v>100</v>
      </c>
      <c r="H95" s="33"/>
      <c r="I95" s="34"/>
      <c r="J95" s="20"/>
    </row>
    <row r="96" spans="1:10" s="21" customFormat="1" ht="15.75">
      <c r="A96" s="76">
        <v>10</v>
      </c>
      <c r="B96" s="77" t="s">
        <v>17</v>
      </c>
      <c r="C96" s="78">
        <v>97.7</v>
      </c>
      <c r="D96" s="54">
        <v>18000</v>
      </c>
      <c r="E96" s="54">
        <v>18000</v>
      </c>
      <c r="F96" s="54">
        <v>1282.142</v>
      </c>
      <c r="G96" s="42">
        <f t="shared" si="2"/>
        <v>100</v>
      </c>
      <c r="H96" s="33"/>
      <c r="I96" s="34"/>
      <c r="J96" s="20"/>
    </row>
    <row r="97" spans="1:10" s="21" customFormat="1" ht="17.25" customHeight="1">
      <c r="A97" s="76">
        <v>11</v>
      </c>
      <c r="B97" s="77" t="s">
        <v>12</v>
      </c>
      <c r="C97" s="78">
        <v>107.5</v>
      </c>
      <c r="D97" s="54">
        <v>12000</v>
      </c>
      <c r="E97" s="54">
        <v>12000</v>
      </c>
      <c r="F97" s="54">
        <v>1162.84</v>
      </c>
      <c r="G97" s="42">
        <f t="shared" si="2"/>
        <v>100</v>
      </c>
      <c r="H97" s="33"/>
      <c r="I97" s="34"/>
      <c r="J97" s="20"/>
    </row>
    <row r="98" spans="1:10" s="21" customFormat="1" ht="17.25" customHeight="1">
      <c r="A98" s="76">
        <v>12</v>
      </c>
      <c r="B98" s="77" t="s">
        <v>4</v>
      </c>
      <c r="C98" s="78">
        <v>123.4</v>
      </c>
      <c r="D98" s="54">
        <v>18000</v>
      </c>
      <c r="E98" s="54">
        <v>18000</v>
      </c>
      <c r="F98" s="54">
        <v>1324.231</v>
      </c>
      <c r="G98" s="42">
        <f t="shared" si="2"/>
        <v>100</v>
      </c>
      <c r="H98" s="33"/>
      <c r="I98" s="34"/>
      <c r="J98" s="20"/>
    </row>
    <row r="99" spans="1:10" s="21" customFormat="1" ht="18" customHeight="1">
      <c r="A99" s="76">
        <v>13</v>
      </c>
      <c r="B99" s="77" t="s">
        <v>18</v>
      </c>
      <c r="C99" s="78">
        <v>263</v>
      </c>
      <c r="D99" s="54">
        <v>31000</v>
      </c>
      <c r="E99" s="54">
        <v>31000</v>
      </c>
      <c r="F99" s="54">
        <v>2100.269</v>
      </c>
      <c r="G99" s="42">
        <f t="shared" si="2"/>
        <v>100</v>
      </c>
      <c r="H99" s="33"/>
      <c r="I99" s="34"/>
      <c r="J99" s="20"/>
    </row>
    <row r="100" spans="1:10" s="21" customFormat="1" ht="16.5" customHeight="1">
      <c r="A100" s="76">
        <v>14</v>
      </c>
      <c r="B100" s="77" t="s">
        <v>19</v>
      </c>
      <c r="C100" s="78">
        <v>153.2</v>
      </c>
      <c r="D100" s="54">
        <v>21000</v>
      </c>
      <c r="E100" s="54">
        <v>21000</v>
      </c>
      <c r="F100" s="54">
        <v>1116.609</v>
      </c>
      <c r="G100" s="42">
        <f t="shared" si="2"/>
        <v>100</v>
      </c>
      <c r="H100" s="33"/>
      <c r="I100" s="81"/>
      <c r="J100" s="20"/>
    </row>
    <row r="101" spans="1:10" s="21" customFormat="1" ht="15" customHeight="1">
      <c r="A101" s="76">
        <v>15</v>
      </c>
      <c r="B101" s="77" t="s">
        <v>66</v>
      </c>
      <c r="C101" s="78">
        <v>86.4</v>
      </c>
      <c r="D101" s="54">
        <v>12000</v>
      </c>
      <c r="E101" s="54">
        <v>12000</v>
      </c>
      <c r="F101" s="54">
        <v>521.352</v>
      </c>
      <c r="G101" s="42">
        <f t="shared" si="2"/>
        <v>100</v>
      </c>
      <c r="H101" s="33"/>
      <c r="I101" s="34"/>
      <c r="J101" s="20"/>
    </row>
    <row r="102" spans="1:10" s="21" customFormat="1" ht="15" customHeight="1">
      <c r="A102" s="76">
        <v>16</v>
      </c>
      <c r="B102" s="77" t="s">
        <v>20</v>
      </c>
      <c r="C102" s="78">
        <v>39.5</v>
      </c>
      <c r="D102" s="54">
        <v>12000</v>
      </c>
      <c r="E102" s="54">
        <v>12000</v>
      </c>
      <c r="F102" s="54">
        <v>583.783</v>
      </c>
      <c r="G102" s="42">
        <f t="shared" si="2"/>
        <v>100</v>
      </c>
      <c r="H102" s="33"/>
      <c r="I102" s="34"/>
      <c r="J102" s="20"/>
    </row>
    <row r="103" spans="1:10" s="21" customFormat="1" ht="13.5" customHeight="1">
      <c r="A103" s="76">
        <v>17</v>
      </c>
      <c r="B103" s="77" t="s">
        <v>45</v>
      </c>
      <c r="C103" s="78">
        <v>92</v>
      </c>
      <c r="D103" s="54">
        <v>22000</v>
      </c>
      <c r="E103" s="54">
        <v>22000</v>
      </c>
      <c r="F103" s="54">
        <v>1165.335</v>
      </c>
      <c r="G103" s="42">
        <f t="shared" si="2"/>
        <v>100</v>
      </c>
      <c r="H103" s="33"/>
      <c r="I103" s="34"/>
      <c r="J103" s="20"/>
    </row>
    <row r="104" spans="1:10" s="21" customFormat="1" ht="15" customHeight="1">
      <c r="A104" s="76">
        <v>18</v>
      </c>
      <c r="B104" s="77" t="s">
        <v>22</v>
      </c>
      <c r="C104" s="78">
        <v>133.6</v>
      </c>
      <c r="D104" s="82">
        <v>20000</v>
      </c>
      <c r="E104" s="82">
        <v>20000</v>
      </c>
      <c r="F104" s="54">
        <v>969.992</v>
      </c>
      <c r="G104" s="42">
        <f t="shared" si="2"/>
        <v>100</v>
      </c>
      <c r="H104" s="33"/>
      <c r="I104" s="34"/>
      <c r="J104" s="20"/>
    </row>
    <row r="105" spans="1:10" s="21" customFormat="1" ht="15.75">
      <c r="A105" s="76">
        <v>19</v>
      </c>
      <c r="B105" s="77" t="s">
        <v>9</v>
      </c>
      <c r="C105" s="78">
        <v>82.2</v>
      </c>
      <c r="D105" s="54">
        <v>16000</v>
      </c>
      <c r="E105" s="54">
        <v>16000</v>
      </c>
      <c r="F105" s="54">
        <v>1084.593</v>
      </c>
      <c r="G105" s="42">
        <f t="shared" si="2"/>
        <v>100</v>
      </c>
      <c r="H105" s="33"/>
      <c r="I105" s="34"/>
      <c r="J105" s="20"/>
    </row>
    <row r="106" spans="1:10" s="21" customFormat="1" ht="15" customHeight="1">
      <c r="A106" s="76">
        <v>20</v>
      </c>
      <c r="B106" s="77" t="s">
        <v>46</v>
      </c>
      <c r="C106" s="78">
        <v>49.2</v>
      </c>
      <c r="D106" s="82">
        <v>19000</v>
      </c>
      <c r="E106" s="82">
        <v>19000</v>
      </c>
      <c r="F106" s="54">
        <v>1253.826</v>
      </c>
      <c r="G106" s="42">
        <f t="shared" si="2"/>
        <v>100</v>
      </c>
      <c r="H106" s="33"/>
      <c r="I106" s="83"/>
      <c r="J106" s="23"/>
    </row>
    <row r="107" spans="1:10" s="21" customFormat="1" ht="18" customHeight="1">
      <c r="A107" s="76">
        <v>21</v>
      </c>
      <c r="B107" s="77" t="s">
        <v>47</v>
      </c>
      <c r="C107" s="78">
        <v>39.3</v>
      </c>
      <c r="D107" s="54">
        <v>11000</v>
      </c>
      <c r="E107" s="82">
        <v>11000</v>
      </c>
      <c r="F107" s="54">
        <v>402.743</v>
      </c>
      <c r="G107" s="42">
        <f t="shared" si="2"/>
        <v>100</v>
      </c>
      <c r="H107" s="33"/>
      <c r="I107" s="34"/>
      <c r="J107" s="20"/>
    </row>
    <row r="108" spans="1:10" s="21" customFormat="1" ht="15.75" customHeight="1">
      <c r="A108" s="76">
        <v>22</v>
      </c>
      <c r="B108" s="77" t="s">
        <v>23</v>
      </c>
      <c r="C108" s="78">
        <v>62.7</v>
      </c>
      <c r="D108" s="82">
        <v>19000</v>
      </c>
      <c r="E108" s="82">
        <v>19000</v>
      </c>
      <c r="F108" s="54">
        <v>1116.399</v>
      </c>
      <c r="G108" s="42">
        <f t="shared" si="2"/>
        <v>100</v>
      </c>
      <c r="H108" s="33"/>
      <c r="I108" s="81"/>
      <c r="J108" s="20"/>
    </row>
    <row r="109" spans="1:10" s="19" customFormat="1" ht="18" customHeight="1">
      <c r="A109" s="76">
        <v>23</v>
      </c>
      <c r="B109" s="77" t="s">
        <v>48</v>
      </c>
      <c r="C109" s="78">
        <v>99.3</v>
      </c>
      <c r="D109" s="82">
        <v>19000</v>
      </c>
      <c r="E109" s="82">
        <v>19000</v>
      </c>
      <c r="F109" s="54">
        <v>928.273</v>
      </c>
      <c r="G109" s="42">
        <f t="shared" si="2"/>
        <v>100</v>
      </c>
      <c r="H109" s="33"/>
      <c r="I109" s="34"/>
      <c r="J109" s="20"/>
    </row>
    <row r="110" spans="1:10" s="22" customFormat="1" ht="18" customHeight="1">
      <c r="A110" s="76">
        <v>24</v>
      </c>
      <c r="B110" s="77" t="s">
        <v>21</v>
      </c>
      <c r="C110" s="78">
        <v>77.6</v>
      </c>
      <c r="D110" s="82">
        <v>17000</v>
      </c>
      <c r="E110" s="82">
        <v>17000</v>
      </c>
      <c r="F110" s="54">
        <v>1096.066</v>
      </c>
      <c r="G110" s="42">
        <f t="shared" si="2"/>
        <v>100</v>
      </c>
      <c r="H110" s="33"/>
      <c r="I110" s="34"/>
      <c r="J110" s="20"/>
    </row>
    <row r="111" spans="1:10" ht="47.25">
      <c r="A111" s="84"/>
      <c r="B111" s="85" t="s">
        <v>38</v>
      </c>
      <c r="C111" s="86">
        <f>C110+C109+C108+C107+C106+C105+C104+C103+C102+C101+C100+C99+C98+C97+C96+C95+C94+C93+C92+C91+C90+C89+C88+C87</f>
        <v>2899.7</v>
      </c>
      <c r="D111" s="72">
        <f>D110+D109+D108+D107+D106+D105+D104+D103+D102+D101+D100+D99+D98+D97+D96+D95+D94+D93+D92+D91+D90+D89+D88+D87</f>
        <v>448000</v>
      </c>
      <c r="E111" s="72">
        <f>E110+E109+E108+E107+E106+E105+E104+E103+E102+E101+E100+E99+E98+E97+E96+E95+E94+E93+E92+E91+E90+E89+E88+E87</f>
        <v>448000</v>
      </c>
      <c r="F111" s="72">
        <f>F110+F109+F108+F107+F106+F105+F104+F103+F102+F101+F100+F99+F98+F97+F96+F95+F94+F93+F92+F91+F90+F89+F88+F87</f>
        <v>25381.293</v>
      </c>
      <c r="G111" s="42">
        <f t="shared" si="2"/>
        <v>100</v>
      </c>
      <c r="H111" s="33"/>
      <c r="I111" s="81">
        <f>D111-E111</f>
        <v>0</v>
      </c>
      <c r="J111" s="11"/>
    </row>
    <row r="112" spans="1:10" ht="31.5" hidden="1">
      <c r="A112" s="84"/>
      <c r="B112" s="87" t="s">
        <v>139</v>
      </c>
      <c r="C112" s="86"/>
      <c r="D112" s="39">
        <v>1607.051</v>
      </c>
      <c r="E112" s="39">
        <v>1607.051</v>
      </c>
      <c r="F112" s="39">
        <v>0</v>
      </c>
      <c r="G112" s="42">
        <f t="shared" si="2"/>
        <v>100</v>
      </c>
      <c r="H112" s="33"/>
      <c r="I112" s="81"/>
      <c r="J112" s="11"/>
    </row>
    <row r="113" spans="1:10" s="22" customFormat="1" ht="31.5" hidden="1">
      <c r="A113" s="76">
        <v>25</v>
      </c>
      <c r="B113" s="77" t="s">
        <v>138</v>
      </c>
      <c r="C113" s="78"/>
      <c r="D113" s="82">
        <v>3097.73</v>
      </c>
      <c r="E113" s="82">
        <v>3097.73</v>
      </c>
      <c r="F113" s="82">
        <v>3097.73</v>
      </c>
      <c r="G113" s="42">
        <f>E113/D113*100</f>
        <v>100</v>
      </c>
      <c r="H113" s="33"/>
      <c r="I113" s="34"/>
      <c r="J113" s="20"/>
    </row>
    <row r="114" spans="1:10" s="22" customFormat="1" ht="47.25" hidden="1">
      <c r="A114" s="88"/>
      <c r="B114" s="89" t="s">
        <v>49</v>
      </c>
      <c r="C114" s="90">
        <v>3.1</v>
      </c>
      <c r="D114" s="54">
        <v>138.809</v>
      </c>
      <c r="E114" s="54">
        <v>138.809</v>
      </c>
      <c r="F114" s="54">
        <v>14.783</v>
      </c>
      <c r="G114" s="42">
        <f t="shared" si="2"/>
        <v>100</v>
      </c>
      <c r="H114" s="33"/>
      <c r="I114" s="81">
        <f>D114-E114</f>
        <v>0</v>
      </c>
      <c r="J114" s="20"/>
    </row>
    <row r="115" spans="1:10" s="22" customFormat="1" ht="47.25" hidden="1">
      <c r="A115" s="88"/>
      <c r="B115" s="89" t="s">
        <v>50</v>
      </c>
      <c r="C115" s="90">
        <v>7.8</v>
      </c>
      <c r="D115" s="54">
        <v>193.28</v>
      </c>
      <c r="E115" s="54">
        <v>193.28</v>
      </c>
      <c r="F115" s="54">
        <v>111.757</v>
      </c>
      <c r="G115" s="42">
        <f t="shared" si="2"/>
        <v>100</v>
      </c>
      <c r="H115" s="33"/>
      <c r="I115" s="81">
        <f>D115-E115</f>
        <v>0</v>
      </c>
      <c r="J115" s="20"/>
    </row>
    <row r="116" spans="1:10" s="26" customFormat="1" ht="20.25" hidden="1">
      <c r="A116" s="88"/>
      <c r="B116" s="89" t="s">
        <v>51</v>
      </c>
      <c r="C116" s="90">
        <v>1642.3</v>
      </c>
      <c r="D116" s="54">
        <v>59400</v>
      </c>
      <c r="E116" s="54">
        <v>59400</v>
      </c>
      <c r="F116" s="54">
        <v>0</v>
      </c>
      <c r="G116" s="42">
        <f t="shared" si="2"/>
        <v>100</v>
      </c>
      <c r="H116" s="33"/>
      <c r="I116" s="81">
        <f>D116-E116</f>
        <v>0</v>
      </c>
      <c r="J116" s="25"/>
    </row>
    <row r="117" spans="1:10" s="26" customFormat="1" ht="31.5" hidden="1">
      <c r="A117" s="88"/>
      <c r="B117" s="89" t="s">
        <v>140</v>
      </c>
      <c r="C117" s="90"/>
      <c r="D117" s="54">
        <v>3430</v>
      </c>
      <c r="E117" s="54">
        <v>3430</v>
      </c>
      <c r="F117" s="54">
        <v>3430</v>
      </c>
      <c r="G117" s="42">
        <f t="shared" si="2"/>
        <v>100</v>
      </c>
      <c r="H117" s="33"/>
      <c r="I117" s="81"/>
      <c r="J117" s="25"/>
    </row>
    <row r="118" spans="1:10" s="26" customFormat="1" ht="31.5" hidden="1">
      <c r="A118" s="88"/>
      <c r="B118" s="89" t="s">
        <v>141</v>
      </c>
      <c r="C118" s="90"/>
      <c r="D118" s="54">
        <v>1036.8</v>
      </c>
      <c r="E118" s="54">
        <v>1036.8</v>
      </c>
      <c r="F118" s="54">
        <v>1036.528</v>
      </c>
      <c r="G118" s="42">
        <f t="shared" si="2"/>
        <v>100</v>
      </c>
      <c r="H118" s="33"/>
      <c r="I118" s="81"/>
      <c r="J118" s="25"/>
    </row>
    <row r="119" spans="1:10" ht="46.5" customHeight="1">
      <c r="A119" s="91"/>
      <c r="B119" s="92" t="s">
        <v>117</v>
      </c>
      <c r="C119" s="90"/>
      <c r="D119" s="93">
        <f>D118+D117+D116+D115+D114+D113+D112+D111</f>
        <v>516903.67000000004</v>
      </c>
      <c r="E119" s="93">
        <f>E118+E117+E116+E115+E114+E113+E112+E111</f>
        <v>516903.67000000004</v>
      </c>
      <c r="F119" s="93">
        <f>F118+F117+F116+F115+F114+F113+F112+F111</f>
        <v>33072.091</v>
      </c>
      <c r="G119" s="42">
        <f t="shared" si="2"/>
        <v>100</v>
      </c>
      <c r="H119" s="33"/>
      <c r="I119" s="81">
        <v>0</v>
      </c>
      <c r="J119" s="11"/>
    </row>
    <row r="120" spans="1:11" s="26" customFormat="1" ht="15" customHeight="1" hidden="1">
      <c r="A120" s="88"/>
      <c r="B120" s="89" t="s">
        <v>55</v>
      </c>
      <c r="C120" s="94"/>
      <c r="D120" s="93">
        <v>13454.367</v>
      </c>
      <c r="E120" s="93">
        <v>13454.367</v>
      </c>
      <c r="F120" s="93">
        <v>0</v>
      </c>
      <c r="G120" s="42">
        <f>E120/D120*100</f>
        <v>100</v>
      </c>
      <c r="H120" s="95" t="s">
        <v>54</v>
      </c>
      <c r="I120" s="81">
        <f>D120-E120</f>
        <v>0</v>
      </c>
      <c r="J120" s="25"/>
      <c r="K120" s="27"/>
    </row>
    <row r="121" spans="1:10" s="26" customFormat="1" ht="17.25" customHeight="1" hidden="1">
      <c r="A121" s="88"/>
      <c r="B121" s="89" t="s">
        <v>126</v>
      </c>
      <c r="C121" s="94"/>
      <c r="D121" s="93">
        <v>960</v>
      </c>
      <c r="E121" s="93">
        <v>960</v>
      </c>
      <c r="F121" s="93">
        <v>960</v>
      </c>
      <c r="G121" s="42">
        <f>E121/D121*100</f>
        <v>100</v>
      </c>
      <c r="H121" s="33"/>
      <c r="I121" s="81">
        <f>D121-E121</f>
        <v>0</v>
      </c>
      <c r="J121" s="25"/>
    </row>
    <row r="122" spans="1:10" s="26" customFormat="1" ht="46.5" customHeight="1" hidden="1">
      <c r="A122" s="91"/>
      <c r="B122" s="89" t="s">
        <v>128</v>
      </c>
      <c r="C122" s="90"/>
      <c r="D122" s="93">
        <v>401.7</v>
      </c>
      <c r="E122" s="93">
        <v>401.7</v>
      </c>
      <c r="F122" s="93">
        <v>0</v>
      </c>
      <c r="G122" s="42">
        <f t="shared" si="2"/>
        <v>100</v>
      </c>
      <c r="H122" s="33"/>
      <c r="I122" s="81">
        <f>D122-E122</f>
        <v>0</v>
      </c>
      <c r="J122" s="25"/>
    </row>
    <row r="123" spans="1:10" s="26" customFormat="1" ht="20.25" hidden="1">
      <c r="A123" s="88"/>
      <c r="B123" s="89" t="s">
        <v>71</v>
      </c>
      <c r="C123" s="94"/>
      <c r="D123" s="93">
        <v>885.6004</v>
      </c>
      <c r="E123" s="93">
        <v>885.6004</v>
      </c>
      <c r="F123" s="93">
        <v>0</v>
      </c>
      <c r="G123" s="42">
        <f t="shared" si="2"/>
        <v>100</v>
      </c>
      <c r="H123" s="33"/>
      <c r="I123" s="81">
        <f aca="true" t="shared" si="3" ref="I123:I142">D123-E123</f>
        <v>0</v>
      </c>
      <c r="J123" s="25"/>
    </row>
    <row r="124" spans="1:10" s="26" customFormat="1" ht="32.25" customHeight="1" hidden="1">
      <c r="A124" s="88"/>
      <c r="B124" s="89" t="s">
        <v>142</v>
      </c>
      <c r="C124" s="94"/>
      <c r="D124" s="93">
        <v>8454.4982</v>
      </c>
      <c r="E124" s="93">
        <v>8454.4982</v>
      </c>
      <c r="F124" s="93">
        <v>0</v>
      </c>
      <c r="G124" s="42">
        <f t="shared" si="2"/>
        <v>100</v>
      </c>
      <c r="H124" s="33"/>
      <c r="I124" s="81">
        <f t="shared" si="3"/>
        <v>0</v>
      </c>
      <c r="J124" s="25"/>
    </row>
    <row r="125" spans="1:11" s="26" customFormat="1" ht="20.25" hidden="1">
      <c r="A125" s="88"/>
      <c r="B125" s="89" t="s">
        <v>124</v>
      </c>
      <c r="C125" s="94"/>
      <c r="D125" s="93">
        <v>5927.866</v>
      </c>
      <c r="E125" s="93">
        <v>5927.866</v>
      </c>
      <c r="F125" s="93">
        <v>0</v>
      </c>
      <c r="G125" s="42">
        <f t="shared" si="2"/>
        <v>100</v>
      </c>
      <c r="H125" s="33"/>
      <c r="I125" s="81">
        <f t="shared" si="3"/>
        <v>0</v>
      </c>
      <c r="J125" s="25"/>
      <c r="K125" s="27"/>
    </row>
    <row r="126" spans="1:10" s="26" customFormat="1" ht="14.25" customHeight="1" hidden="1">
      <c r="A126" s="88"/>
      <c r="B126" s="89" t="s">
        <v>125</v>
      </c>
      <c r="C126" s="94"/>
      <c r="D126" s="93">
        <v>4072.532</v>
      </c>
      <c r="E126" s="93">
        <v>4072.532</v>
      </c>
      <c r="F126" s="93">
        <v>0</v>
      </c>
      <c r="G126" s="42">
        <f t="shared" si="2"/>
        <v>100</v>
      </c>
      <c r="H126" s="33"/>
      <c r="I126" s="81">
        <f t="shared" si="3"/>
        <v>0</v>
      </c>
      <c r="J126" s="25"/>
    </row>
    <row r="127" spans="1:10" s="26" customFormat="1" ht="15" customHeight="1" hidden="1">
      <c r="A127" s="88"/>
      <c r="B127" s="89" t="s">
        <v>53</v>
      </c>
      <c r="C127" s="94"/>
      <c r="D127" s="93">
        <v>14399.68</v>
      </c>
      <c r="E127" s="93">
        <v>14399.68</v>
      </c>
      <c r="F127" s="93">
        <v>0</v>
      </c>
      <c r="G127" s="42">
        <f t="shared" si="2"/>
        <v>100</v>
      </c>
      <c r="H127" s="33"/>
      <c r="I127" s="81">
        <f t="shared" si="3"/>
        <v>0</v>
      </c>
      <c r="J127" s="25"/>
    </row>
    <row r="128" spans="1:10" s="26" customFormat="1" ht="15" customHeight="1" hidden="1">
      <c r="A128" s="88"/>
      <c r="B128" s="89" t="s">
        <v>52</v>
      </c>
      <c r="C128" s="94"/>
      <c r="D128" s="93">
        <v>19997.862</v>
      </c>
      <c r="E128" s="93">
        <v>19997.862</v>
      </c>
      <c r="F128" s="93">
        <v>0</v>
      </c>
      <c r="G128" s="42">
        <f t="shared" si="2"/>
        <v>100</v>
      </c>
      <c r="H128" s="33"/>
      <c r="I128" s="81">
        <f t="shared" si="3"/>
        <v>0</v>
      </c>
      <c r="J128" s="25"/>
    </row>
    <row r="129" spans="1:10" s="26" customFormat="1" ht="31.5" customHeight="1" hidden="1">
      <c r="A129" s="88"/>
      <c r="B129" s="89" t="s">
        <v>57</v>
      </c>
      <c r="C129" s="94"/>
      <c r="D129" s="93">
        <v>68800</v>
      </c>
      <c r="E129" s="93">
        <v>68800</v>
      </c>
      <c r="F129" s="93">
        <v>0</v>
      </c>
      <c r="G129" s="42">
        <f>E129/D129*100</f>
        <v>100</v>
      </c>
      <c r="H129" s="33"/>
      <c r="I129" s="81">
        <f t="shared" si="3"/>
        <v>0</v>
      </c>
      <c r="J129" s="25"/>
    </row>
    <row r="130" spans="1:10" ht="48.75" customHeight="1">
      <c r="A130" s="88"/>
      <c r="B130" s="96" t="s">
        <v>118</v>
      </c>
      <c r="C130" s="94"/>
      <c r="D130" s="93">
        <f>D121+D120+D128+D127+D126+D124+D123+D129+D125+D122</f>
        <v>137354.1056</v>
      </c>
      <c r="E130" s="93">
        <f>E121+E120+E128+E127+E126+E124+E123+E129+E125+E122</f>
        <v>137354.1056</v>
      </c>
      <c r="F130" s="93">
        <f>F121+F120+F128+F127+F126+F124+F123+F129+F125+F122</f>
        <v>960</v>
      </c>
      <c r="G130" s="42">
        <f>E130/D130*100</f>
        <v>100</v>
      </c>
      <c r="H130" s="33"/>
      <c r="I130" s="81">
        <v>0</v>
      </c>
      <c r="J130" s="11"/>
    </row>
    <row r="131" spans="1:10" s="26" customFormat="1" ht="54" hidden="1">
      <c r="A131" s="88"/>
      <c r="B131" s="89" t="s">
        <v>121</v>
      </c>
      <c r="C131" s="94"/>
      <c r="D131" s="93">
        <v>26296.241</v>
      </c>
      <c r="E131" s="93">
        <v>26296.241</v>
      </c>
      <c r="F131" s="93">
        <v>0</v>
      </c>
      <c r="G131" s="42">
        <f aca="true" t="shared" si="4" ref="G131:G137">E131/D131*100</f>
        <v>100</v>
      </c>
      <c r="H131" s="33"/>
      <c r="I131" s="81">
        <f t="shared" si="3"/>
        <v>0</v>
      </c>
      <c r="J131" s="25"/>
    </row>
    <row r="132" spans="1:10" s="26" customFormat="1" ht="18" customHeight="1" hidden="1">
      <c r="A132" s="88"/>
      <c r="B132" s="89" t="s">
        <v>127</v>
      </c>
      <c r="C132" s="94"/>
      <c r="D132" s="93">
        <v>2201.909</v>
      </c>
      <c r="E132" s="93">
        <v>2201.909</v>
      </c>
      <c r="F132" s="93">
        <v>0</v>
      </c>
      <c r="G132" s="42">
        <f t="shared" si="4"/>
        <v>100</v>
      </c>
      <c r="H132" s="33"/>
      <c r="I132" s="81">
        <f t="shared" si="3"/>
        <v>0</v>
      </c>
      <c r="J132" s="25"/>
    </row>
    <row r="133" spans="1:10" s="26" customFormat="1" ht="47.25" hidden="1">
      <c r="A133" s="88"/>
      <c r="B133" s="89" t="s">
        <v>56</v>
      </c>
      <c r="C133" s="94"/>
      <c r="D133" s="93">
        <v>22937.977</v>
      </c>
      <c r="E133" s="93">
        <v>22937.977</v>
      </c>
      <c r="F133" s="93">
        <v>0</v>
      </c>
      <c r="G133" s="42">
        <f t="shared" si="4"/>
        <v>100</v>
      </c>
      <c r="H133" s="33"/>
      <c r="I133" s="81">
        <f t="shared" si="3"/>
        <v>0</v>
      </c>
      <c r="J133" s="25"/>
    </row>
    <row r="134" spans="1:10" ht="48.75" customHeight="1">
      <c r="A134" s="88"/>
      <c r="B134" s="92" t="s">
        <v>119</v>
      </c>
      <c r="C134" s="94"/>
      <c r="D134" s="93">
        <f>D133+D132+D131</f>
        <v>51436.127</v>
      </c>
      <c r="E134" s="93">
        <f>E133+E132+E131</f>
        <v>51436.127</v>
      </c>
      <c r="F134" s="93">
        <v>0</v>
      </c>
      <c r="G134" s="42">
        <f t="shared" si="4"/>
        <v>100</v>
      </c>
      <c r="H134" s="33"/>
      <c r="I134" s="81">
        <f t="shared" si="3"/>
        <v>0</v>
      </c>
      <c r="J134" s="11"/>
    </row>
    <row r="135" spans="1:10" s="22" customFormat="1" ht="31.5" hidden="1">
      <c r="A135" s="88"/>
      <c r="B135" s="89" t="s">
        <v>58</v>
      </c>
      <c r="C135" s="94"/>
      <c r="D135" s="93">
        <v>5490</v>
      </c>
      <c r="E135" s="93">
        <v>5490</v>
      </c>
      <c r="F135" s="93">
        <v>3050</v>
      </c>
      <c r="G135" s="42">
        <f t="shared" si="4"/>
        <v>100</v>
      </c>
      <c r="H135" s="33"/>
      <c r="I135" s="81">
        <f t="shared" si="3"/>
        <v>0</v>
      </c>
      <c r="J135" s="20"/>
    </row>
    <row r="136" spans="1:10" ht="20.25" hidden="1">
      <c r="A136" s="88"/>
      <c r="B136" s="89" t="s">
        <v>59</v>
      </c>
      <c r="C136" s="94"/>
      <c r="D136" s="93">
        <v>4079.5</v>
      </c>
      <c r="E136" s="93">
        <v>4079.5</v>
      </c>
      <c r="F136" s="93">
        <v>1592</v>
      </c>
      <c r="G136" s="42">
        <f t="shared" si="4"/>
        <v>100</v>
      </c>
      <c r="H136" s="33"/>
      <c r="I136" s="81">
        <f t="shared" si="3"/>
        <v>0</v>
      </c>
      <c r="J136" s="11"/>
    </row>
    <row r="137" spans="1:10" ht="31.5">
      <c r="A137" s="88"/>
      <c r="B137" s="92" t="s">
        <v>120</v>
      </c>
      <c r="C137" s="94"/>
      <c r="D137" s="93">
        <f>D136+D135</f>
        <v>9569.5</v>
      </c>
      <c r="E137" s="93">
        <f>E136+E135</f>
        <v>9569.5</v>
      </c>
      <c r="F137" s="93">
        <f>F136+F135</f>
        <v>4642</v>
      </c>
      <c r="G137" s="42">
        <f t="shared" si="4"/>
        <v>100</v>
      </c>
      <c r="H137" s="33"/>
      <c r="I137" s="81">
        <v>0</v>
      </c>
      <c r="J137" s="11"/>
    </row>
    <row r="138" spans="1:10" ht="20.25">
      <c r="A138" s="88"/>
      <c r="B138" s="97" t="s">
        <v>37</v>
      </c>
      <c r="C138" s="98">
        <f>C114+C111+C115+C116+C124+C126+C127+C128+C120+C121+C131+C133+C129+C135+C136</f>
        <v>4552.9</v>
      </c>
      <c r="D138" s="93">
        <f>D137+D134+D130+D119</f>
        <v>715263.4026</v>
      </c>
      <c r="E138" s="93">
        <f>E137+E134+E130+E119</f>
        <v>715263.4026</v>
      </c>
      <c r="F138" s="93">
        <f>F137+F134+F130+F119</f>
        <v>38674.091</v>
      </c>
      <c r="G138" s="42">
        <f t="shared" si="2"/>
        <v>100</v>
      </c>
      <c r="H138" s="33"/>
      <c r="I138" s="81">
        <v>0</v>
      </c>
      <c r="J138" s="11"/>
    </row>
    <row r="139" spans="1:10" s="22" customFormat="1" ht="31.5">
      <c r="A139" s="88"/>
      <c r="B139" s="100" t="s">
        <v>35</v>
      </c>
      <c r="C139" s="101"/>
      <c r="D139" s="93">
        <v>101385.639</v>
      </c>
      <c r="E139" s="93">
        <v>101385.639</v>
      </c>
      <c r="F139" s="99">
        <v>16797.53</v>
      </c>
      <c r="G139" s="42">
        <f t="shared" si="2"/>
        <v>100</v>
      </c>
      <c r="H139" s="64"/>
      <c r="I139" s="81">
        <f t="shared" si="3"/>
        <v>0</v>
      </c>
      <c r="J139" s="24"/>
    </row>
    <row r="140" spans="1:10" s="22" customFormat="1" ht="30" customHeight="1">
      <c r="A140" s="88"/>
      <c r="B140" s="100" t="s">
        <v>129</v>
      </c>
      <c r="C140" s="101"/>
      <c r="D140" s="93">
        <v>84282.284</v>
      </c>
      <c r="E140" s="93">
        <v>84282.284</v>
      </c>
      <c r="F140" s="99">
        <v>13825.681</v>
      </c>
      <c r="G140" s="42">
        <f t="shared" si="2"/>
        <v>100</v>
      </c>
      <c r="H140" s="64"/>
      <c r="I140" s="81">
        <f t="shared" si="3"/>
        <v>0</v>
      </c>
      <c r="J140" s="20"/>
    </row>
    <row r="141" spans="1:10" s="17" customFormat="1" ht="60.75" customHeight="1">
      <c r="A141" s="102"/>
      <c r="B141" s="100" t="s">
        <v>36</v>
      </c>
      <c r="C141" s="103"/>
      <c r="D141" s="58">
        <v>99990.641</v>
      </c>
      <c r="E141" s="58">
        <v>99990.641</v>
      </c>
      <c r="F141" s="104">
        <v>0</v>
      </c>
      <c r="G141" s="44">
        <f t="shared" si="2"/>
        <v>100</v>
      </c>
      <c r="H141" s="45"/>
      <c r="I141" s="81">
        <f t="shared" si="3"/>
        <v>0</v>
      </c>
      <c r="J141" s="15"/>
    </row>
    <row r="142" spans="1:10" s="17" customFormat="1" ht="20.25">
      <c r="A142" s="102"/>
      <c r="B142" s="100" t="s">
        <v>60</v>
      </c>
      <c r="C142" s="103"/>
      <c r="D142" s="58">
        <v>58406.625</v>
      </c>
      <c r="E142" s="58">
        <v>58406.625</v>
      </c>
      <c r="F142" s="104">
        <v>0</v>
      </c>
      <c r="G142" s="44">
        <f t="shared" si="2"/>
        <v>100</v>
      </c>
      <c r="H142" s="45"/>
      <c r="I142" s="81">
        <f t="shared" si="3"/>
        <v>0</v>
      </c>
      <c r="J142" s="15"/>
    </row>
    <row r="143" spans="1:10" ht="33" customHeight="1">
      <c r="A143" s="105"/>
      <c r="B143" s="106" t="s">
        <v>33</v>
      </c>
      <c r="C143" s="105"/>
      <c r="D143" s="93">
        <f>D144+D145</f>
        <v>6221855.6285999995</v>
      </c>
      <c r="E143" s="93">
        <f>E144+E145</f>
        <v>6221855.6285999995</v>
      </c>
      <c r="F143" s="93">
        <f>F144+F145</f>
        <v>1060984.848</v>
      </c>
      <c r="G143" s="42">
        <f t="shared" si="2"/>
        <v>100</v>
      </c>
      <c r="H143" s="33"/>
      <c r="I143" s="81">
        <v>0</v>
      </c>
      <c r="J143" s="11"/>
    </row>
    <row r="144" spans="1:10" ht="15.75">
      <c r="A144" s="105"/>
      <c r="B144" s="107" t="s">
        <v>39</v>
      </c>
      <c r="C144" s="105"/>
      <c r="D144" s="93">
        <f>D24</f>
        <v>2771111.4299999997</v>
      </c>
      <c r="E144" s="93">
        <f>E24</f>
        <v>2771111.4299999997</v>
      </c>
      <c r="F144" s="93">
        <f>F24</f>
        <v>990236.283</v>
      </c>
      <c r="G144" s="42">
        <f t="shared" si="2"/>
        <v>100</v>
      </c>
      <c r="H144" s="33"/>
      <c r="I144" s="75">
        <f>+I142+I141+I140+I139+I136+I135+I129+I121+I128+I127+I126+I125+I123+I115+I114+I111</f>
        <v>0</v>
      </c>
      <c r="J144" s="11"/>
    </row>
    <row r="145" spans="1:10" s="13" customFormat="1" ht="15.75">
      <c r="A145" s="105"/>
      <c r="B145" s="107" t="s">
        <v>40</v>
      </c>
      <c r="C145" s="105"/>
      <c r="D145" s="93">
        <f>D142+D141+D140+D139+D138+D85+D82+D50+D37+D32</f>
        <v>3450744.1986000002</v>
      </c>
      <c r="E145" s="93">
        <f>E142+E141+E140+E139+E138+E85+E82+E50+E37+E32</f>
        <v>3450744.1986000002</v>
      </c>
      <c r="F145" s="93">
        <f>F142+F141+F140+F139+F138+F85+F82+F50+F37+F32</f>
        <v>70748.565</v>
      </c>
      <c r="G145" s="42">
        <f t="shared" si="2"/>
        <v>100</v>
      </c>
      <c r="H145" s="64"/>
      <c r="I145" s="75">
        <f>I144+I86</f>
        <v>0</v>
      </c>
      <c r="J145" s="11"/>
    </row>
    <row r="146" spans="1:10" ht="26.25" customHeight="1">
      <c r="A146" s="137"/>
      <c r="B146" s="137"/>
      <c r="C146" s="137"/>
      <c r="D146" s="137"/>
      <c r="E146" s="137"/>
      <c r="F146" s="137"/>
      <c r="G146" s="137"/>
      <c r="H146" s="10"/>
      <c r="I146" s="11"/>
      <c r="J146" s="11"/>
    </row>
    <row r="147" spans="1:7" ht="12.75">
      <c r="A147" s="118"/>
      <c r="B147" s="118"/>
      <c r="C147" s="118"/>
      <c r="D147" s="118"/>
      <c r="E147" s="118"/>
      <c r="F147" s="118"/>
      <c r="G147" s="118"/>
    </row>
  </sheetData>
  <sheetProtection/>
  <mergeCells count="24">
    <mergeCell ref="A86:F86"/>
    <mergeCell ref="A38:G38"/>
    <mergeCell ref="A13:G13"/>
    <mergeCell ref="A9:G9"/>
    <mergeCell ref="A83:G83"/>
    <mergeCell ref="A25:G25"/>
    <mergeCell ref="A17:G17"/>
    <mergeCell ref="G4:G8"/>
    <mergeCell ref="B8:F8"/>
    <mergeCell ref="F6:F7"/>
    <mergeCell ref="D6:D7"/>
    <mergeCell ref="A33:F33"/>
    <mergeCell ref="A26:F26"/>
    <mergeCell ref="E4:F5"/>
    <mergeCell ref="A147:G147"/>
    <mergeCell ref="A1:G3"/>
    <mergeCell ref="C4:D5"/>
    <mergeCell ref="A21:G21"/>
    <mergeCell ref="B4:B7"/>
    <mergeCell ref="E6:E7"/>
    <mergeCell ref="A4:A7"/>
    <mergeCell ref="A146:G146"/>
    <mergeCell ref="C6:C7"/>
    <mergeCell ref="A51:F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CHECHENAVTODOR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Lariska</dc:creator>
  <cp:keywords/>
  <dc:description/>
  <cp:lastModifiedBy>Пользователь</cp:lastModifiedBy>
  <cp:lastPrinted>2021-01-28T11:20:38Z</cp:lastPrinted>
  <dcterms:created xsi:type="dcterms:W3CDTF">2007-06-17T07:39:34Z</dcterms:created>
  <dcterms:modified xsi:type="dcterms:W3CDTF">2021-02-02T07:53:25Z</dcterms:modified>
  <cp:category/>
  <cp:version/>
  <cp:contentType/>
  <cp:contentStatus/>
</cp:coreProperties>
</file>